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EPARTAMENTO DE OBRAS\MAIKE\1 PARA FAZER\RICARDO\ENVIADO\Av. ARISTEU RODOLFO, RUA CLÉLIO CLÉLIO MIOLA E RUA HELIODORO MUNIZ TRECHO 02\"/>
    </mc:Choice>
  </mc:AlternateContent>
  <xr:revisionPtr revIDLastSave="0" documentId="13_ncr:1_{CF6A17D9-E2AE-48DA-AE4C-476C096261BC}" xr6:coauthVersionLast="47" xr6:coauthVersionMax="47" xr10:uidLastSave="{00000000-0000-0000-0000-000000000000}"/>
  <bookViews>
    <workbookView xWindow="-28920" yWindow="-120" windowWidth="29040" windowHeight="15720" tabRatio="855" firstSheet="1" activeTab="7" xr2:uid="{E5AA4A10-34BD-409B-BE75-781BAB003388}"/>
  </bookViews>
  <sheets>
    <sheet name="BDI 01" sheetId="5" r:id="rId1"/>
    <sheet name="BDI 02" sheetId="6" r:id="rId2"/>
    <sheet name="Orçamento R. Aristeu Rodolfo" sheetId="1" r:id="rId3"/>
    <sheet name="Cronograma R. Aristeu Rodolfo" sheetId="8" r:id="rId4"/>
    <sheet name="Orçamento R. Heliodoro Muniz" sheetId="2" r:id="rId5"/>
    <sheet name="Cronograma R. Heliodoro Muniz" sheetId="10" r:id="rId6"/>
    <sheet name="Orçamento R. Clelio Miola" sheetId="3" r:id="rId7"/>
    <sheet name="Cronograma R. Clelio Miola" sheetId="7" r:id="rId8"/>
  </sheets>
  <externalReferences>
    <externalReference r:id="rId9"/>
    <externalReference r:id="rId10"/>
  </externalReferences>
  <definedNames>
    <definedName name="ACOMPANHAMENTO" hidden="1">[1]MENU!$J$4</definedName>
    <definedName name="BDI.Opcao" hidden="1">[2]DADOS!$C$18</definedName>
    <definedName name="BDI.TipoObra" hidden="1">[2]BDI!$A$138:$A$146</definedName>
    <definedName name="CRONO.MaxParc" hidden="1">[2]CRONO!$H1048576+[2]CRONO!A1</definedName>
    <definedName name="DESONERACAO" hidden="1">IF(OR(Import.Desoneracao="DESONERADO",Import.Desoneracao="SIM"),"SIM","NÃO")</definedName>
    <definedName name="Import.Apelido" hidden="1">[2]DADOS!$C$16</definedName>
    <definedName name="Import.DataBase" hidden="1">OFFSET([2]DADOS!$D$19,0,-1)</definedName>
    <definedName name="Import.DescLote" hidden="1">[1]DADOS!$C$17</definedName>
    <definedName name="Import.Desoneracao" hidden="1">OFFSET([2]DADOS!$D$18,0,-1)</definedName>
    <definedName name="Import.Município" hidden="1">[2]DADOS!$C$6</definedName>
    <definedName name="Import.RespOrçamento" hidden="1">[2]DADOS!$C$22:$C$24</definedName>
    <definedName name="Import.TipoArredondamento" hidden="1">[1]DADOS!$C$31</definedName>
    <definedName name="ListaTgov.Unidades" hidden="1">[1]DADOS!$AQ$3:$AQ$220</definedName>
    <definedName name="ORÇAMENTO.CustoUnitario" hidden="1">ROUND('Orçamento R. Aristeu Rodolfo'!$U1,15-13*'Orçamento R. Aristeu Rodolfo'!$AF$9)</definedName>
    <definedName name="ORÇAMENTO.PrecoUnitarioLicitado" hidden="1">'Orçamento R. Aristeu Rodolfo'!$AL1</definedName>
    <definedName name="SomaAgrup" hidden="1">SUMIF(OFFSET('Orçamento R. Aristeu Rodolfo'!$C1,1,0,'Orçamento R. Aristeu Rodolfo'!$D1),"S",OFFSET('Orçamento R. Aristeu Rodolfo'!A1,1,0,'Orçamento R. Aristeu Rodolfo'!$D1))</definedName>
    <definedName name="TIPOORCAMENTO" hidden="1">IF(VALUE([1]MENU!$O$3)=2,"Licitado","Proposto")</definedName>
    <definedName name="VTOTAL1" hidden="1">ROUND('Orçamento R. Aristeu Rodolfo'!$T1*'Orçamento R. Aristeu Rodolfo'!$W1,15-13*'Orçamento R. Aristeu Rodolfo'!$AF$12)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3" i="6" l="1" a="1"/>
  <c r="B45" i="6" s="1"/>
  <c r="G38" i="6"/>
  <c r="A38" i="6"/>
  <c r="E28" i="6"/>
  <c r="A19" i="6"/>
  <c r="A18" i="6"/>
  <c r="A17" i="6"/>
  <c r="A16" i="6"/>
  <c r="A15" i="6"/>
  <c r="B43" i="5" a="1"/>
  <c r="B45" i="5" s="1"/>
  <c r="G38" i="5"/>
  <c r="A38" i="5"/>
  <c r="E28" i="5"/>
  <c r="A19" i="5"/>
  <c r="A18" i="5"/>
  <c r="A17" i="5"/>
  <c r="A16" i="5"/>
  <c r="A15" i="5"/>
  <c r="J2" i="3"/>
  <c r="A2" i="3"/>
  <c r="B43" i="6" l="1"/>
  <c r="B44" i="6"/>
  <c r="B43" i="5"/>
  <c r="B44" i="5"/>
  <c r="J2" i="2" l="1"/>
  <c r="J2" i="1" l="1"/>
  <c r="A2" i="1"/>
</calcChain>
</file>

<file path=xl/sharedStrings.xml><?xml version="1.0" encoding="utf-8"?>
<sst xmlns="http://schemas.openxmlformats.org/spreadsheetml/2006/main" count="2065" uniqueCount="490">
  <si>
    <t>SINAPI</t>
  </si>
  <si>
    <t>Revitalização da Av. Aristeu Rodolfo</t>
  </si>
  <si>
    <t>-</t>
  </si>
  <si>
    <t>BDI 1</t>
  </si>
  <si>
    <t>SERVIÇOS DE ACOMPANHAMENTO DE OBRA</t>
  </si>
  <si>
    <t>Composição</t>
  </si>
  <si>
    <t>Serviço de Topografia</t>
  </si>
  <si>
    <t>COMPOSIÇÃO</t>
  </si>
  <si>
    <t>COMP-63</t>
  </si>
  <si>
    <t>Administração local da obra (Engenheiro,  Encarregado, Apontador, Topógrafo, Laboratório de asfalto)</t>
  </si>
  <si>
    <t>UN</t>
  </si>
  <si>
    <t>COMP-45</t>
  </si>
  <si>
    <t>"AS BUILT" DO REALIZADO NA OBRA (TODOS OS PROJETOS) E ART</t>
  </si>
  <si>
    <t>Instalação de Canteiro de Obras</t>
  </si>
  <si>
    <t>103689</t>
  </si>
  <si>
    <t>FORNECIMENTO E INSTALAÇÃO DE PLACA DE OBRA COM CHAPA GALVANIZADA E ESTRUTURA DE MADEIRA. AF_03/2022_PS</t>
  </si>
  <si>
    <t>M2</t>
  </si>
  <si>
    <t>Cotação</t>
  </si>
  <si>
    <t>COT-20</t>
  </si>
  <si>
    <t>Container 2,3x6m alt. 2,5m, para escritório, sem divisórias internas e sem sanitário (Não inclui mobilização/desmobilização)</t>
  </si>
  <si>
    <t>BDI 2</t>
  </si>
  <si>
    <t>COTAÇÃO</t>
  </si>
  <si>
    <t>COT-01</t>
  </si>
  <si>
    <t>Banheiro Quimico - Locação e manutenção com  03 limpezas semanais</t>
  </si>
  <si>
    <t>MÊS</t>
  </si>
  <si>
    <t>Mobilização/desmobilização</t>
  </si>
  <si>
    <t>COMP-80</t>
  </si>
  <si>
    <t>MOBILIZAÇÃO - ASFALTO</t>
  </si>
  <si>
    <t>COMP-81</t>
  </si>
  <si>
    <t>DESMOBILIZAÇÃO - ASFALTO</t>
  </si>
  <si>
    <t>Sinalização de obra</t>
  </si>
  <si>
    <t>98458</t>
  </si>
  <si>
    <t>TAPUME COM COMPENSADO DE MADEIRA. AF_03/2024</t>
  </si>
  <si>
    <t>SINAPI-I</t>
  </si>
  <si>
    <t>13244</t>
  </si>
  <si>
    <t>CONE DE SINALIZACAO EM PVC RIGIDO COM FAIXA REFLETIVA, H = 70 / 76 CM</t>
  </si>
  <si>
    <t>37524</t>
  </si>
  <si>
    <t>TELA PLASTICA LARANJA, TIPO TAPUME PARA SINALIZACAO, MALHA RETANGULAR, ROLO 1.20 X 50 M (L X C)</t>
  </si>
  <si>
    <t>M</t>
  </si>
  <si>
    <t>TERRAPLENAGEM</t>
  </si>
  <si>
    <t>Corte e Aterro</t>
  </si>
  <si>
    <t>COMP-98</t>
  </si>
  <si>
    <t xml:space="preserve">Escavação Horizontal de solo de 1A categoria com retroescavadeira 4X4 (72HP, caçamba carregadeira cp. Mínima 0,79M3) </t>
  </si>
  <si>
    <t>M3</t>
  </si>
  <si>
    <t>Carga e descarga de entulho para bota fora</t>
  </si>
  <si>
    <t>SICRO</t>
  </si>
  <si>
    <t>5915407</t>
  </si>
  <si>
    <t>Carga, manobra e descarga de agregados ou solos em caminhão basculante de 10 m³ - carga com carregadeira de 3,40 m³ e descarga livre</t>
  </si>
  <si>
    <t>T</t>
  </si>
  <si>
    <t>Transporte de terra</t>
  </si>
  <si>
    <t>5914389</t>
  </si>
  <si>
    <t>Transporte com caminhão basculante de 10 m³ - rodovia pavimentada</t>
  </si>
  <si>
    <t>TXKM</t>
  </si>
  <si>
    <t>DRENAGEM E OBRAS DE ARTE CORRENTE</t>
  </si>
  <si>
    <t>Escavação mecanizada de valas</t>
  </si>
  <si>
    <t>4805750</t>
  </si>
  <si>
    <t>Escavação manual em material de 1ª categoria na profundidade de até 1 m</t>
  </si>
  <si>
    <t>90100</t>
  </si>
  <si>
    <t>ESCAVAÇÃO MECANIZADA DE VALA COM PROF. ATÉ 1,5 M (MÉDIA MONTANTE E JUSANTE/UMA COMPOSIÇÃO POR TRECHO), RETROESCAV. (0,26 M3), LARG. DE 0,8 M A 1,5 M, EM SOLO DE 1A CATEGORIA, EM LOCAIS COM ALTO NÍVEL DE INTERFERÊNCIA. AF_09/2024</t>
  </si>
  <si>
    <t>90082</t>
  </si>
  <si>
    <t>ESCAVAÇÃO MECANIZADA DE VALA COM PROF. ATÉ 1,5 M (MÉDIA MONTANTE E JUSANTE/UMA COMPOSIÇÃO POR TRECHO), ESCAVADEIRA (0,8 M3), LARG. DE 1,5 M A 2,5 M, EM SOLO DE 1A CATEGORIA, EM LOCAIS COM ALTO NÍVEL DE INTERFERÊNCIA. AF_09/2024</t>
  </si>
  <si>
    <t>102281</t>
  </si>
  <si>
    <t>ESCAVAÇÃO MECANIZADA DE VALA COM PROF. MAIOR QUE 1,5 M ATÉ 3,0 M (MÉDIA MONTANTE E JUSANTE/UMA COMPOSIÇÃO POR TRECHO),COM ESCAVADEIRA (1,2 M3),LARG. DE 1,5 M A 2,5 M, EM SOLO DE 1A CATEGORIA, LOCAIS COM BAIXO NÍVEL DE INTERFERÊNCIA. AF_09/2024</t>
  </si>
  <si>
    <t>5502971</t>
  </si>
  <si>
    <t>Escavação de vala em material de 3ª categoria - resistência à compressão de 90 a 110 MPa - com escavadeira e rompedor hidráulico 1.700 kg</t>
  </si>
  <si>
    <t>Escavação de vala em material de 3ª categoria - resistência à compressão acima de 110 MPa - com escavadeira e rompedor hidráulico 1.700 kg</t>
  </si>
  <si>
    <t>Escoramento de valas - metálico tipo caixa</t>
  </si>
  <si>
    <t>101571</t>
  </si>
  <si>
    <t>ESCORAMENTO DE VALA, TIPO PONTALETEAMENTO, COM PROFUNDIDADE DE 0 A 1,5 M, LARGURA MAIOR OU IGUAL A 1,5 M E MENOR QUE 2,5 M. AF_08/2020</t>
  </si>
  <si>
    <t>101573</t>
  </si>
  <si>
    <t>ESCORAMENTO DE VALA, TIPO PONTALETEAMENTO, COM PROFUNDIDADE DE 1,5 A 3,0 M, LARGURA MAIOR OU IGUAL A 1,5 M E MENOR QUE 2,5 M. AF_08/2020</t>
  </si>
  <si>
    <t>101575</t>
  </si>
  <si>
    <t>ESCORAMENTO DE VALA, TIPO PONTALETEAMENTO, COM PROFUNDIDADE DE 3,0 A 4,5 M, LARGURA MAIOR OU IGUAL A 1,5 M E MENOR QUE 2,5 M. AF_08/2020</t>
  </si>
  <si>
    <t>Berço / Enrocamento /  Envelopamento para tubulação</t>
  </si>
  <si>
    <t>Lastro de brita comercial compactado com soquete vibratório - espalhamento manual</t>
  </si>
  <si>
    <t>1524</t>
  </si>
  <si>
    <t>CONCRETO USINADO BOMBEAVEL, CLASSE DE RESISTENCIA C20, BRITA 0 E 1, SLUMP = 100 +/- 20 MM, COM BOMBEAMENTO (DISPONIBILIZACAO DE BOMBA), SEM O LANCAMENTO (NBR 8953)</t>
  </si>
  <si>
    <t>1107860</t>
  </si>
  <si>
    <t>Lançamento mecânico de concreto com bomba lança sobre chassi com capacidade de 50 m³/h - confecção em central dosadora de 40 m³/h</t>
  </si>
  <si>
    <t>92409</t>
  </si>
  <si>
    <t>MONTAGEM E DESMONTAGEM DE FÔRMA DE PILARES RETANGULARES E ESTRUTURAS SIMILARES, PÉ-DIREITO SIMPLES, EM MADEIRA SERRADA, 1 UTILIZAÇÃO. AF_09/2020</t>
  </si>
  <si>
    <t>43059</t>
  </si>
  <si>
    <t>ACO CA-60, 4,2 MM, OU 5,0 MM, OU 6,0 MM, OU 7,0 MM, VERGALHAO</t>
  </si>
  <si>
    <t>KG</t>
  </si>
  <si>
    <t>Esgotamento d'água</t>
  </si>
  <si>
    <t>COMP-27</t>
  </si>
  <si>
    <t>ESGOTAMENTO COM MOTO-BOMBA AUTO ESCOVANTE</t>
  </si>
  <si>
    <t>H</t>
  </si>
  <si>
    <t>Fornecimento, transporte e assentamento de tubos de concreto</t>
  </si>
  <si>
    <t>92221</t>
  </si>
  <si>
    <t>TUBO DE CONCRETO PARA REDES COLETORAS DE ÁGUAS PLUVIAIS, DIÂMETRO DE 600 MM, JUNTA RÍGIDA, INSTALADO EM LOCAL COM ALTO NÍVEL DE INTERFERÊNCIAS - FORNECIMENTO E ASSENTAMENTO. AF_03/2024</t>
  </si>
  <si>
    <t>92223</t>
  </si>
  <si>
    <t>TUBO DE CONCRETO PARA REDES COLETORAS DE ÁGUAS PLUVIAIS, DIÂMETRO DE 800 MM, JUNTA RÍGIDA, INSTALADO EM LOCAL COM ALTO NÍVEL DE INTERFERÊNCIAS - FORNECIMENTO E ASSENTAMENTO. AF_03/2024</t>
  </si>
  <si>
    <t>92226</t>
  </si>
  <si>
    <t>TUBO DE CONCRETO PARA REDES COLETORAS DE ÁGUAS PLUVIAIS, DIÂMETRO DE 1000 MM, JUNTA RÍGIDA, INSTALADO EM LOCAL COM ALTO NÍVEL DE INTERFERÊNCIAS - FORNECIMENTO E ASSENTAMENTO. AF_03/2024</t>
  </si>
  <si>
    <t>92829</t>
  </si>
  <si>
    <t>TUBO DE CONCRETO PARA REDES COLETORAS DE ÁGUAS PLUVIAIS, DIÂMETRO DE 1200 MM, JUNTA RÍGIDA, INSTALADO EM LOCAL COM ALTO NÍVEL DE INTERFERÊNCIAS - FORNECIMENTO E ASSENTAMENTO. AF_03/2024</t>
  </si>
  <si>
    <t>6817889</t>
  </si>
  <si>
    <t>Corpo de BSCC - seção canal de 2,0 x 2,0 m - pré-moldado - tipo I - areia e brita comerciais</t>
  </si>
  <si>
    <t>Reaterro de vala</t>
  </si>
  <si>
    <t>93382</t>
  </si>
  <si>
    <t>REATERRO MANUAL DE VALAS, COM COMPACTADOR DE SOLOS DE PERCUSSÃO. AF_08/2023</t>
  </si>
  <si>
    <t>104734</t>
  </si>
  <si>
    <t>REATERRO MECANIZADO DE VALA COM RETROESCAVADEIRA (CAPACIDADE DA CAÇAMBA DA RETRO: 0,26 M³/POTÊNCIA: 88 HP), LARGURA DE 0,8 A 1,5 M, PROFUNDIDADE ATÉ 1,5 M, COM SOLO (SEM SUBSTITUIÇÃO) DE 1ª CATEGORIA, COM PLACA VIBRATÓRIA. AF_08/2023</t>
  </si>
  <si>
    <t>104728</t>
  </si>
  <si>
    <t>REATERRO MECANIZADO DE VALA COM ESCAVADEIRA HIDRÁULICA (CAPACIDADE DA CAÇAMBA: 0,8 M³/POTÊNCIA: 111 HP), LARGURA DE 1,5 A 2,5 M, PROFUNDIDADE ATÉ 1,5 M, COM SOLO (SEM SUBSTITUIÇÃO) DE 1ª CATEGORIA, COM PLACA VIBRATÓRIA. AF_08/2023</t>
  </si>
  <si>
    <t>93369</t>
  </si>
  <si>
    <t>REATERRO MECANIZADO DE VALA COM ESCAVADEIRA HIDRÁULICA (CAPACIDADE DA CAÇAMBA: 0,8 M³/POTÊNCIA: 111 HP), LARGURA 1,5 A 2,5 M, PROFUNDIDADE 1,5 A 3,0 M, COM SOLO (SEM SUBSTITUIÇÃO) DE 1ª CATEGORIA, COM COMPACTADOR DE SOLOS DE PERCUSSÃO. AF_08/2023</t>
  </si>
  <si>
    <t>Material aplicado no reaterro das valas</t>
  </si>
  <si>
    <t>COT-21</t>
  </si>
  <si>
    <t>Argila ou Barro para aterro/reaterno (Retirada na Jazida, sem transporte)</t>
  </si>
  <si>
    <t>Dispositivos de drenagem pluvial - fornecimento de material e execução</t>
  </si>
  <si>
    <t>Boca de lobo com grelha e dispositivos</t>
  </si>
  <si>
    <t>COMP-65</t>
  </si>
  <si>
    <t>BLC I - DN 40 a 60 (Boca de lobo combinada h=1,6m)</t>
  </si>
  <si>
    <t>COMP-67</t>
  </si>
  <si>
    <t>BLC I - DN 80 (Boca de lobo combinada h=2,0m)</t>
  </si>
  <si>
    <t>COMP-84</t>
  </si>
  <si>
    <t>BLC I- DN 100 (Boca de lobo combinada h=2,0m)</t>
  </si>
  <si>
    <t>COMP-105</t>
  </si>
  <si>
    <t>BLC I- DN 150 (Boca de lobo combinada h=2,5m) com grelha SIMPLES</t>
  </si>
  <si>
    <t>COMP-69</t>
  </si>
  <si>
    <t>BLC I - DN 120 (Boca de lobo combinada h=3,0m)</t>
  </si>
  <si>
    <t>COMP-11</t>
  </si>
  <si>
    <t>A recuperar (Boca de lobo com grelha)</t>
  </si>
  <si>
    <t>COMP-58</t>
  </si>
  <si>
    <t>Para Galeria 2,0m x 2,0m  (caixa de ligação)</t>
  </si>
  <si>
    <t>0705237</t>
  </si>
  <si>
    <t>Boca de BSCC 2,00 x 2,00 m - esconsidade 30° - areia e brita comerciais</t>
  </si>
  <si>
    <t>COMP-22</t>
  </si>
  <si>
    <t>Isolamento (caixa de ligação)</t>
  </si>
  <si>
    <t>PAVIMENTAÇÃO</t>
  </si>
  <si>
    <t>Camada Estrutural</t>
  </si>
  <si>
    <t>100576</t>
  </si>
  <si>
    <t>REGULARIZAÇÃO E COMPACTAÇÃO DE SUBLEITO DE SOLO PREDOMINANTEMENTE ARGILOSO, PARA OBRAS DE CONSTRUÇÃO DE PAVIMENTOS. AF_09/2024</t>
  </si>
  <si>
    <t>COMP-42</t>
  </si>
  <si>
    <t>EXECUÇÃO E COMPACTAÇÃO DE BASE E OU SUB BASE PARA PAVIMENTAÇÃO DE MACADAME SECO - EXCLUSIVE CARGA E TRANSPORTE. (COMPOSIÇÃO)</t>
  </si>
  <si>
    <t>COMP-41</t>
  </si>
  <si>
    <t>EXECUÇÃO E COMPACTAÇÃO DE BASE E OU SUB BASE PARA PAVIMENTAÇÃO DE BRITA GRADUADA SIMPLES - EXCLUSIVE CARGA E TRANSPORTE.  (COMPOSIÇÃO)</t>
  </si>
  <si>
    <t>4011352</t>
  </si>
  <si>
    <t>Imprimação com emulsão asfáltica</t>
  </si>
  <si>
    <t>4011353</t>
  </si>
  <si>
    <t>Pintura de ligação</t>
  </si>
  <si>
    <t>4011463</t>
  </si>
  <si>
    <t>Concreto asfáltico - faixa C-12,5 - areia e brita comerciais</t>
  </si>
  <si>
    <t>Aquisição de ligantes asfáltico</t>
  </si>
  <si>
    <t>BINOMIO</t>
  </si>
  <si>
    <t>BIN1</t>
  </si>
  <si>
    <t>CIMENTO ASFALTICO DE PETROLEO A GRANEL (CAP) 50/70 (COLETADO ANP E ACRESCIDO IMPOSTOS E TRANSPORTE CONFORME BINOMIO)</t>
  </si>
  <si>
    <t>BIN2</t>
  </si>
  <si>
    <t>EMULSAO ASFALTICA PARA IMPRIMAÇÃO EAI (COLETADO ANP E ACRESCIDO IMPOSTOS E TRANSPORTE CONFORME BINOMIO)</t>
  </si>
  <si>
    <t>BIN3</t>
  </si>
  <si>
    <t>EMULSAO ASFALTICA RR-2C PARA USO EM PAVIMENTACAO ASFALTICA (COLETADO ANP E ACRESCIDO IMPOSTOS E TRANSPORTE CONFORME BINOMIO)</t>
  </si>
  <si>
    <t>Carga, transporte e descarga para a obra</t>
  </si>
  <si>
    <t>5914643</t>
  </si>
  <si>
    <t>Carga, manobra e descarga de mistura betuminosa a quente em caminhão basculante de 6 m³ - carga em usina de asfalto 100/140 t/h e descarga em vibroacabadora</t>
  </si>
  <si>
    <t>Transporte de material granular e CBUQ</t>
  </si>
  <si>
    <t>5914612</t>
  </si>
  <si>
    <t>Transporte de mistura betuminosa a quente com caminhão com caçamba térmica de 6 m³ - rodovia pavimentada</t>
  </si>
  <si>
    <t>URBANISTICO E OBRAS COMPLEMENTARES</t>
  </si>
  <si>
    <t>Limitadores fisicos e Aterro de Passeios/Canteiros</t>
  </si>
  <si>
    <t>94273</t>
  </si>
  <si>
    <t>ASSENTAMENTO DE GUIA (MEIO-FIO) EM TRECHO RETO, CONFECCIONADA EM CONCRETO PRÉ-FABRICADO, DIMENSÕES 100X15X13X30 CM (COMPRIMENTO X BASE INFERIOR X BASE SUPERIOR X ALTURA). AF_01/2024</t>
  </si>
  <si>
    <t>97083</t>
  </si>
  <si>
    <t>COMPACTAÇÃO MECÂNICA DE SOLO PARA EXECUÇÃO DE RADIER, PISO DE CONCRETO OU LAJE SOBRE SOLO, COM COMPACTADOR DE SOLOS A PERCUSSÃO. AF_09/2021</t>
  </si>
  <si>
    <t xml:space="preserve">Calçadas </t>
  </si>
  <si>
    <t>COMP-102</t>
  </si>
  <si>
    <t>ASSENTAMENTO DE BLOCOS RETANGULAR PARA PISO INTERTRAVADO, ESPESSURA DE 6 CM, EM CALÇADA, COM REAPROVEITAMENTO DOS BLOCOS RETANGULAR - INCLUSO RETIRADA E COLOCAÇÃO DO MATERIAL. AF_12/2020</t>
  </si>
  <si>
    <t>104658</t>
  </si>
  <si>
    <t>PISO PODOTÁTIL DE ALERTA OU DIRECIONAL, DE CONCRETO, ASSENTADO SOBRE ARGAMASSA. AF_03/2024</t>
  </si>
  <si>
    <t>Recomposições</t>
  </si>
  <si>
    <t>COMP-35</t>
  </si>
  <si>
    <t>LIGAÇÃO DOMICILIAR DE ESGOTO/PLUVIAL DN 100MM, DA CASA ATÉ A CAIXA, COMPOSTO POR 12,0M TUBO DE PVC ESGOTO PREDIAL 100MM , 1 LUVA DE CORRER E 1 LUVA SIMPLES, 1 CAIXA COM TUBO DE CONCRETO COM FUNDO E TAMPA - FORNECIMENTO E INSTALAÇÃO</t>
  </si>
  <si>
    <t>COMP-112</t>
  </si>
  <si>
    <t>Sondagem para verificação de altura e localização de tubulação de água e esgoto SEMASA</t>
  </si>
  <si>
    <t>unid.</t>
  </si>
  <si>
    <t>4413996</t>
  </si>
  <si>
    <t>Enleivamento</t>
  </si>
  <si>
    <t>4915663</t>
  </si>
  <si>
    <t>Fresagem descontínua de revestimento asfáltico - espessura de 5 cm</t>
  </si>
  <si>
    <t>5914352</t>
  </si>
  <si>
    <t>Carga, manobra e descarga de material fresado em caminhão basculante de 10 m³ - fresagem descontínua em espessura de 5 cm - carga com fresadora e descarga livre</t>
  </si>
  <si>
    <t>Transporte de material bota fora</t>
  </si>
  <si>
    <t xml:space="preserve">SINALIZAÇÃO </t>
  </si>
  <si>
    <t xml:space="preserve">Sinalização Horizontal </t>
  </si>
  <si>
    <t>102509</t>
  </si>
  <si>
    <t>PINTURA DE FAIXA DE PEDESTRE OU ZEBRADA TINTA RETRORREFLETIVA A BASE DE RESINA ACRÍLICA COM MICROESFERAS DE VIDRO, E = 30 CM, APLICAÇÃO MANUAL. AF_05/2021</t>
  </si>
  <si>
    <t>102512</t>
  </si>
  <si>
    <t>PINTURA DE EIXO VIÁRIO SOBRE ASFALTO COM TINTA RETRORREFLETIVA A BASE DE RESINA ACRÍLICA COM MICROESFERAS DE VIDRO, E = 10 CM, APLICAÇÃO MECÂNICA COM DEMARCADORA AUTOPROPELIDA. AF_05/2021</t>
  </si>
  <si>
    <t>Sinalização Vertical</t>
  </si>
  <si>
    <t>7696</t>
  </si>
  <si>
    <t>TUBO ACO GALVANIZADO COM COSTURA, CLASSE MEDIA, DN 2", E = *3,65* MM, PESO *5,10* KG/M (NBR 5580)</t>
  </si>
  <si>
    <t>5213572</t>
  </si>
  <si>
    <t>Placa em aço - película III + III - fornecimento e implantação</t>
  </si>
  <si>
    <t>LIMPEZA</t>
  </si>
  <si>
    <t>Limpeza para entrega de obra</t>
  </si>
  <si>
    <t>COMP-44</t>
  </si>
  <si>
    <t xml:space="preserve">LIMPEZA DE PAVIMENTO COM VASSOURA A SECO. </t>
  </si>
  <si>
    <t>1.</t>
  </si>
  <si>
    <t>1.1.</t>
  </si>
  <si>
    <t>1.1.1.</t>
  </si>
  <si>
    <t>1.1.1.0.1.</t>
  </si>
  <si>
    <t>1.1.1.0.2.</t>
  </si>
  <si>
    <t>1.1.2.</t>
  </si>
  <si>
    <t>1.1.2.0.1.</t>
  </si>
  <si>
    <t>1.1.2.0.2.</t>
  </si>
  <si>
    <t>1.1.2.0.3.</t>
  </si>
  <si>
    <t>1.1.3.</t>
  </si>
  <si>
    <t>1.1.3.0.1.</t>
  </si>
  <si>
    <t>1.1.3.0.2.</t>
  </si>
  <si>
    <t>1.1.4.</t>
  </si>
  <si>
    <t>1.1.4.0.1.</t>
  </si>
  <si>
    <t>1.1.4.0.2.</t>
  </si>
  <si>
    <t>1.1.4.0.3.</t>
  </si>
  <si>
    <t>1.1.4.0.4.</t>
  </si>
  <si>
    <t>1.2.</t>
  </si>
  <si>
    <t>1.2.1.</t>
  </si>
  <si>
    <t>1.2.1.0.1.</t>
  </si>
  <si>
    <t>1.2.2.</t>
  </si>
  <si>
    <t>1.2.2.0.1.</t>
  </si>
  <si>
    <t>1.2.3.</t>
  </si>
  <si>
    <t>1.2.3.0.1.</t>
  </si>
  <si>
    <t>1.3.</t>
  </si>
  <si>
    <t>1.3.1.</t>
  </si>
  <si>
    <t>1.3.1.0.1.</t>
  </si>
  <si>
    <t>1.3.1.0.2.</t>
  </si>
  <si>
    <t>1.3.1.0.3.</t>
  </si>
  <si>
    <t>1.3.1.0.4.</t>
  </si>
  <si>
    <t>1.3.1.0.5.</t>
  </si>
  <si>
    <t>1.3.1.0.6.</t>
  </si>
  <si>
    <t>1.3.2.</t>
  </si>
  <si>
    <t>1.3.2.0.1.</t>
  </si>
  <si>
    <t>1.3.2.0.2.</t>
  </si>
  <si>
    <t>1.3.2.0.3.</t>
  </si>
  <si>
    <t>1.3.3.</t>
  </si>
  <si>
    <t>1.3.3.0.1.</t>
  </si>
  <si>
    <t>1.3.3.0.2.</t>
  </si>
  <si>
    <t>1.3.3.0.3.</t>
  </si>
  <si>
    <t>1.3.3.0.4.</t>
  </si>
  <si>
    <t>1.3.3.0.5.</t>
  </si>
  <si>
    <t>1.3.4.</t>
  </si>
  <si>
    <t>1.3.4.0.1.</t>
  </si>
  <si>
    <t>1.3.5.</t>
  </si>
  <si>
    <t>1.3.5.0.1.</t>
  </si>
  <si>
    <t>1.3.5.0.2.</t>
  </si>
  <si>
    <t>1.3.5.0.3.</t>
  </si>
  <si>
    <t>1.3.5.0.4.</t>
  </si>
  <si>
    <t>1.3.5.0.5.</t>
  </si>
  <si>
    <t>1.3.6.</t>
  </si>
  <si>
    <t>1.3.6.0.1.</t>
  </si>
  <si>
    <t>1.3.6.0.2.</t>
  </si>
  <si>
    <t>1.3.6.0.3.</t>
  </si>
  <si>
    <t>1.3.6.0.4.</t>
  </si>
  <si>
    <t>1.3.7.</t>
  </si>
  <si>
    <t>1.3.7.0.1.</t>
  </si>
  <si>
    <t>1.3.8.</t>
  </si>
  <si>
    <t>1.3.8.1.</t>
  </si>
  <si>
    <t>1.3.8.1.1.</t>
  </si>
  <si>
    <t>1.3.8.1.2.</t>
  </si>
  <si>
    <t>1.3.8.1.3.</t>
  </si>
  <si>
    <t>1.3.8.1.4.</t>
  </si>
  <si>
    <t>1.3.8.1.5.</t>
  </si>
  <si>
    <t>1.3.8.1.6.</t>
  </si>
  <si>
    <t>1.3.8.1.7.</t>
  </si>
  <si>
    <t>1.3.8.1.8.</t>
  </si>
  <si>
    <t>1.3.8.1.9.</t>
  </si>
  <si>
    <t>1.4.</t>
  </si>
  <si>
    <t>1.4.1.</t>
  </si>
  <si>
    <t>1.4.1.0.1.</t>
  </si>
  <si>
    <t>1.4.1.0.2.</t>
  </si>
  <si>
    <t>1.4.1.0.3.</t>
  </si>
  <si>
    <t>1.4.1.0.4.</t>
  </si>
  <si>
    <t>1.4.1.0.5.</t>
  </si>
  <si>
    <t>1.4.1.0.6.</t>
  </si>
  <si>
    <t>1.4.2.</t>
  </si>
  <si>
    <t>1.4.2.0.1.</t>
  </si>
  <si>
    <t>1.4.2.0.2.</t>
  </si>
  <si>
    <t>1.4.2.0.3.</t>
  </si>
  <si>
    <t>1.4.3.</t>
  </si>
  <si>
    <t>1.4.3.0.1.</t>
  </si>
  <si>
    <t>1.4.3.0.2.</t>
  </si>
  <si>
    <t>1.4.4.</t>
  </si>
  <si>
    <t>1.4.4.0.1.</t>
  </si>
  <si>
    <t>1.4.4.0.2.</t>
  </si>
  <si>
    <t>1.5.</t>
  </si>
  <si>
    <t>1.5.1.</t>
  </si>
  <si>
    <t>1.5.1.0.1.</t>
  </si>
  <si>
    <t>1.5.1.0.2.</t>
  </si>
  <si>
    <t>1.5.1.0.3.</t>
  </si>
  <si>
    <t>1.5.1.0.4.</t>
  </si>
  <si>
    <t>1.5.2.</t>
  </si>
  <si>
    <t>1.5.2.0.1.</t>
  </si>
  <si>
    <t>1.5.2.0.2.</t>
  </si>
  <si>
    <t>1.5.3.</t>
  </si>
  <si>
    <t>1.5.3.0.1.</t>
  </si>
  <si>
    <t>1.5.3.0.2.</t>
  </si>
  <si>
    <t>1.5.3.0.3.</t>
  </si>
  <si>
    <t>1.5.3.0.4.</t>
  </si>
  <si>
    <t>1.5.4.</t>
  </si>
  <si>
    <t>1.5.4.0.1.</t>
  </si>
  <si>
    <t>1.5.5.</t>
  </si>
  <si>
    <t>1.5.5.0.1.</t>
  </si>
  <si>
    <t>1.6.</t>
  </si>
  <si>
    <t>1.6.1.</t>
  </si>
  <si>
    <t>1.6.1.0.1.</t>
  </si>
  <si>
    <t>1.6.1.0.2.</t>
  </si>
  <si>
    <t>1.6.2.</t>
  </si>
  <si>
    <t>1.6.2.0.1.</t>
  </si>
  <si>
    <t>1.6.2.0.2.</t>
  </si>
  <si>
    <t>1.7.</t>
  </si>
  <si>
    <t>1.7.1.</t>
  </si>
  <si>
    <t>1.7.1.0.1.</t>
  </si>
  <si>
    <t>Item</t>
  </si>
  <si>
    <t>Fonte</t>
  </si>
  <si>
    <t>Código</t>
  </si>
  <si>
    <t>Descrição</t>
  </si>
  <si>
    <t>Unidade</t>
  </si>
  <si>
    <t>Quantidade</t>
  </si>
  <si>
    <t>Custo Unitário (sem BDI) (R$)</t>
  </si>
  <si>
    <t>BDI
(%)</t>
  </si>
  <si>
    <t>Preço Unitário (com BDI) (R$)</t>
  </si>
  <si>
    <t>Preço Total
(R$)</t>
  </si>
  <si>
    <t>REVITALIZAÇÃO DA RUA HELIODORO MUNIZ</t>
  </si>
  <si>
    <t xml:space="preserve">Administração local </t>
  </si>
  <si>
    <t>Mobilização / Desmobilização</t>
  </si>
  <si>
    <t>cot-20</t>
  </si>
  <si>
    <t>5213416</t>
  </si>
  <si>
    <t>Placa em aço nº 16 galvanizado com película retrorrefletiva tipo I + I - confecção</t>
  </si>
  <si>
    <t xml:space="preserve">SERVIÇOS PRELIMINARES </t>
  </si>
  <si>
    <t xml:space="preserve">Demolições </t>
  </si>
  <si>
    <t>97636</t>
  </si>
  <si>
    <t>DEMOLIÇÃO PARCIAL DE PAVIMENTO ASFÁLTICO, DE FORMA MECANIZADA, SEM REAPROVEITAMENTO. AF_09/2023</t>
  </si>
  <si>
    <t>COMP-05</t>
  </si>
  <si>
    <t>Remoção de meio-fio</t>
  </si>
  <si>
    <t>Carga, transporte e descarga de entulho para bota fora</t>
  </si>
  <si>
    <t>Preparo do terreno</t>
  </si>
  <si>
    <t>101116</t>
  </si>
  <si>
    <t>ESCAVAÇÃO HORIZONTAL EM SOLO DE 1A CATEGORIA COM TRATOR DE ESTEIRAS (170HP/LÂMINA: 5,20M3). AF_07/2020</t>
  </si>
  <si>
    <t xml:space="preserve">Carga, transporte e descarga de terraplanagem </t>
  </si>
  <si>
    <t>Escavação mecanizada de vala</t>
  </si>
  <si>
    <t>4805751</t>
  </si>
  <si>
    <t>Escavação manual em material de 1ª categoria na profundidade de 1 a 2 m</t>
  </si>
  <si>
    <t>102278</t>
  </si>
  <si>
    <t>ESCAVAÇÃO MECANIZADA DE VALA COM PROF. MAIOR QUE 1,50 M ATÉ 3,0 M (MÉDIA MONTANTE E JUSANTE/UMA COMPOSIÇÃO POR TRECHO), ESCAVADEIRA (1,2 M3), LARG. DE 1,5 M A 2,5 M, EM SOLO DE 1A CATEGORIA, EM LOCAIS COM ALTO NÍVEL DE INTERFERÊNCIA. AF_09/2024</t>
  </si>
  <si>
    <t>5502972</t>
  </si>
  <si>
    <t>Escoramento de valas</t>
  </si>
  <si>
    <t>101570</t>
  </si>
  <si>
    <t>ESCORAMENTO DE VALA, TIPO PONTALETEAMENTO, COM PROFUNDIDADE DE 0 A 1,5 M, LARGURA MENOR QUE 1,5 M. AF_08/2020</t>
  </si>
  <si>
    <t>2003850</t>
  </si>
  <si>
    <t>Fornecimento, transporte e assentamento de tubos/bueiros de concreto</t>
  </si>
  <si>
    <t>92219</t>
  </si>
  <si>
    <t>TUBO DE CONCRETO PARA REDES COLETORAS DE ÁGUAS PLUVIAIS, DIÂMETRO DE 400 MM, JUNTA RÍGIDA, INSTALADO EM LOCAL COM ALTO NÍVEL DE INTERFERÊNCIAS - FORNECIMENTO E ASSENTAMENTO. AF_03/2024</t>
  </si>
  <si>
    <t xml:space="preserve">Reaterro de vala </t>
  </si>
  <si>
    <t>93379</t>
  </si>
  <si>
    <t>REATERRO MECANIZADO DE VALA COM RETROESCAVADEIRA (CAPACIDADE DA CAÇAMBA DA RETRO: 0,26 M³/POTÊNCIA: 88 HP), LARGURA 0,8 A 1,5 M, PROFUNDIDADE ATÉ 1,5 M, COM SOLO (SEM SUBSTITUIÇÃO) DE 1ª CATEGORIA, COM COMPACTADOR DE SOLOS DE PERCUSSÃO AF_08/2023</t>
  </si>
  <si>
    <t>93367</t>
  </si>
  <si>
    <t>REATERRO MECANIZADO DE VALA COM ESCAVADEIRA HIDRÁULICA (CAPACIDADE DA CAÇAMBA: 0,8 M³/POTÊNCIA: 111 HP), LARGURA DE 1,5 A 2,5 M, PROFUNDIDADE ATÉ 1,5 M, COM SOLO (SEM SUBSTITUIÇÃO) DE 1ª CATEGORIA, COM COMPACTADOR DE SOLOS DE PERCUSSÃO. AF_08/2023</t>
  </si>
  <si>
    <t>cot-21</t>
  </si>
  <si>
    <t xml:space="preserve">Esgotamento com motobomba </t>
  </si>
  <si>
    <t>Boca de lobo com grelha</t>
  </si>
  <si>
    <t>Caixa de Ligação</t>
  </si>
  <si>
    <t>COMP-92</t>
  </si>
  <si>
    <t>Para Tubo DN 120 cm (caixa de ligação) 2x2x2,5m</t>
  </si>
  <si>
    <t>Boca de bueiro</t>
  </si>
  <si>
    <t>0804407</t>
  </si>
  <si>
    <t>Boca de BSTC D = 1,20 m - esconsidade 45° - areia e brita comerciais - alas esconsas</t>
  </si>
  <si>
    <t>Carga, transporte e descarga para bota fora / obra</t>
  </si>
  <si>
    <t>Aquisição de ligantes asfalticos</t>
  </si>
  <si>
    <t>5914613</t>
  </si>
  <si>
    <t>Transporte de mistura betuminosa a quente com caminhão com caçamba térmica de 6 m³ - rodovia em revestimento primário</t>
  </si>
  <si>
    <t>sicro</t>
  </si>
  <si>
    <t>4815671</t>
  </si>
  <si>
    <t>Reaterro e compactação com soquete vibratório</t>
  </si>
  <si>
    <t xml:space="preserve">Recomposições </t>
  </si>
  <si>
    <t>SINALIZAÇÃO</t>
  </si>
  <si>
    <t>Sinalização Horizontal</t>
  </si>
  <si>
    <t>5219644</t>
  </si>
  <si>
    <t>Tachão refletivo em resina sintética - monodirecional - fornecimento e colocação</t>
  </si>
  <si>
    <t>Limpeza de pavimento para entrega de obra</t>
  </si>
  <si>
    <t>1.1.3.0.3.</t>
  </si>
  <si>
    <t>1.2.1.0.2.</t>
  </si>
  <si>
    <t>1.2.2.0.2.</t>
  </si>
  <si>
    <t>1.4.4.0.3.</t>
  </si>
  <si>
    <t>1.4.4.0.4.</t>
  </si>
  <si>
    <t>1.4.4.0.5.</t>
  </si>
  <si>
    <t>1.4.5.</t>
  </si>
  <si>
    <t>1.4.5.0.1.</t>
  </si>
  <si>
    <t>1.4.5.0.2.</t>
  </si>
  <si>
    <t>1.4.5.0.3.</t>
  </si>
  <si>
    <t>1.4.5.0.4.</t>
  </si>
  <si>
    <t>1.4.6.</t>
  </si>
  <si>
    <t>1.4.6.0.1.</t>
  </si>
  <si>
    <t>1.4.7.</t>
  </si>
  <si>
    <t>1.4.7.0.1.</t>
  </si>
  <si>
    <t>1.4.8.</t>
  </si>
  <si>
    <t>1.4.8.1.</t>
  </si>
  <si>
    <t>1.4.8.1.1.</t>
  </si>
  <si>
    <t>1.4.8.1.2.</t>
  </si>
  <si>
    <t>1.4.8.1.3.</t>
  </si>
  <si>
    <t>1.4.8.1.4.</t>
  </si>
  <si>
    <t>1.4.8.1.5.</t>
  </si>
  <si>
    <t>1.4.8.2.</t>
  </si>
  <si>
    <t>1.4.8.2.1.</t>
  </si>
  <si>
    <t>1.4.8.3.</t>
  </si>
  <si>
    <t>1.4.8.3.1.</t>
  </si>
  <si>
    <t>1.4.8.4.</t>
  </si>
  <si>
    <t>1.4.8.4.1.</t>
  </si>
  <si>
    <t>1.4.8.4.2.</t>
  </si>
  <si>
    <t>1.5.1.0.5.</t>
  </si>
  <si>
    <t>1.5.1.0.6.</t>
  </si>
  <si>
    <t>1.5.2.0.3.</t>
  </si>
  <si>
    <t>1.5.4.0.2.</t>
  </si>
  <si>
    <t>1.6.1.0.3.</t>
  </si>
  <si>
    <t>1.6.1.0.4.</t>
  </si>
  <si>
    <t>1.6.2.0.3.</t>
  </si>
  <si>
    <t>1.6.3.</t>
  </si>
  <si>
    <t>1.6.3.0.1.</t>
  </si>
  <si>
    <t>1.6.3.0.2.</t>
  </si>
  <si>
    <t>1.6.3.0.3.</t>
  </si>
  <si>
    <t>1.7.1.0.2.</t>
  </si>
  <si>
    <t>1.7.1.0.3.</t>
  </si>
  <si>
    <t>1.7.2.</t>
  </si>
  <si>
    <t>1.7.2.0.1.</t>
  </si>
  <si>
    <t>1.7.2.0.2.</t>
  </si>
  <si>
    <t>1.8.</t>
  </si>
  <si>
    <t>1.8.1.</t>
  </si>
  <si>
    <t>1.8.1.0.1.</t>
  </si>
  <si>
    <t>Revitalização da Rua Clélio Miola</t>
  </si>
  <si>
    <t>SERVIÇOS PRELIMINARES</t>
  </si>
  <si>
    <t>Remoções e Demolições</t>
  </si>
  <si>
    <t>Transporte de entulho bota fora</t>
  </si>
  <si>
    <t>Cortes e Aterros</t>
  </si>
  <si>
    <t>101114</t>
  </si>
  <si>
    <t>ESCAVAÇÃO HORIZONTAL EM SOLO DE 1A CATEGORIA COM TRATOR DE ESTEIRAS (100HP/LÂMINA: 2,19M3). AF_07/2020</t>
  </si>
  <si>
    <t>COMP-14</t>
  </si>
  <si>
    <t>Para Tubo DN 40 cm (caixa de ligação)</t>
  </si>
  <si>
    <t>Limpeza para entrega da obra</t>
  </si>
  <si>
    <t>1.4.6.0.2.</t>
  </si>
  <si>
    <t>1.6.4.</t>
  </si>
  <si>
    <t>1.6.4.0.1.</t>
  </si>
  <si>
    <t>APELIDO DO EMPREENDIMENTO / DESCRIÇÃO DO LOTE</t>
  </si>
  <si>
    <t>Conforme legislação tributária municipal, definir estimativa de percentual da base de cálculo para o ISS:</t>
  </si>
  <si>
    <t>Sobre a base de cálculo, definir a respectiva alíquota do ISS (entre 2% e 5%):</t>
  </si>
  <si>
    <t>TIPO DE OBRA</t>
  </si>
  <si>
    <t>Construção de Praças Urbanas, Rodovias, Ferrovias e recapeamento e pavimentação de vias urbanas</t>
  </si>
  <si>
    <t>Itens</t>
  </si>
  <si>
    <t>Siglas</t>
  </si>
  <si>
    <t>% Adotado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</si>
  <si>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</si>
  <si>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</si>
  <si>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</si>
  <si>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</si>
  <si>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Lei 12.546 de 14/12/2011 - Desoneração)</t>
  </si>
  <si>
    <t>CPRB</t>
  </si>
  <si>
    <t>BDI SEM desoneração (Fórmula Acórdão TCU)</t>
  </si>
  <si>
    <t>BDI PAD</t>
  </si>
  <si>
    <t>Os valores de BDI foram calculados com o emprego da fórmula:</t>
  </si>
  <si>
    <t>BDI =</t>
  </si>
  <si>
    <t xml:space="preserve"> - 1</t>
  </si>
  <si>
    <t>(1-CP-ISS-CRPB)</t>
  </si>
  <si>
    <t>Observações:</t>
  </si>
  <si>
    <t>Local</t>
  </si>
  <si>
    <t>Data</t>
  </si>
  <si>
    <t>Responsável Técnico</t>
  </si>
  <si>
    <t>Nome:</t>
  </si>
  <si>
    <t>CREA/CAU:</t>
  </si>
  <si>
    <t>ART/RRT:</t>
  </si>
  <si>
    <t>AC</t>
  </si>
  <si>
    <t>SG</t>
  </si>
  <si>
    <t>R</t>
  </si>
  <si>
    <t>DF</t>
  </si>
  <si>
    <t>L</t>
  </si>
  <si>
    <t xml:space="preserve">Revitalização Ruas </t>
  </si>
  <si>
    <t>Declaro para os devidos fins que, conforme legislação tributária municipal, a base de cálculo deste tipo de obra corresponde à 100%, com a respectiva alíquota de 3%.</t>
  </si>
  <si>
    <t>Declaro para os devidos fins que o regime de Contribuição Previdenciária sobre a Receita Bruta adotado para elaboração do orçamento foi SEM Desoneração, e que esta é a alternativa mais adequada para a Administração Pública.</t>
  </si>
  <si>
    <t>Fornecimento de Materiais e Equipamentos (aquisição indireta - em conjunto com licitação de obras)</t>
  </si>
  <si>
    <t/>
  </si>
  <si>
    <t>Valor (R$)</t>
  </si>
  <si>
    <t>Parcelas:</t>
  </si>
  <si>
    <t>% Período:</t>
  </si>
  <si>
    <t>Total:    R$ 1.046.939,45</t>
  </si>
  <si>
    <t>Período:</t>
  </si>
  <si>
    <t>Acumulado:</t>
  </si>
  <si>
    <t>%:</t>
  </si>
  <si>
    <t>Repasse:</t>
  </si>
  <si>
    <t>Contrapartida:</t>
  </si>
  <si>
    <t>Outros:</t>
  </si>
  <si>
    <t>Investimento:</t>
  </si>
  <si>
    <t>Total:    R$ 2.922.666,42</t>
  </si>
  <si>
    <t>Total:    R$ 4.060.365,60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</si>
</sst>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5" formatCode="_(&quot;R$ &quot;* #,##0.00_);_(&quot;R$ &quot;* \(#,##0.00\);_(&quot;R$ &quot;* \-??_);_(@_)"/>
    <numFmt numFmtId="166" formatCode="General;General"/>
    <numFmt numFmtId="167" formatCode="[$-F800]dddd\,\ mmmm\ dd\,\ yyyy"/>
    <numFmt numFmtId="168" formatCode="dd&quot; de &quot;mmmm&quot; de &quot;yyyy"/>
    <numFmt numFmtId="170" formatCode="0\."/>
    <numFmt numFmtId="171" formatCode="_-* #,##0.00_-;\-* #,##0.00_-;_-* \-??_-;_-@_-"/>
    <numFmt numFmtId="172" formatCode="_(\ #,##0.00_);_(&quot; (&quot;#,##0.00\);_(&quot; -&quot;??_);_(@_)"/>
    <numFmt numFmtId="173" formatCode="mm/yy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theme="0"/>
      <name val="Arial"/>
      <family val="2"/>
    </font>
    <font>
      <b/>
      <sz val="12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3"/>
        <bgColor indexed="55"/>
      </patternFill>
    </fill>
    <fill>
      <patternFill patternType="solid">
        <fgColor indexed="31"/>
        <bgColor indexed="42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44"/>
      </patternFill>
    </fill>
    <fill>
      <patternFill patternType="lightUp">
        <fgColor indexed="22"/>
      </patternFill>
    </fill>
    <fill>
      <patternFill patternType="solid">
        <fgColor rgb="FFC0C0C0"/>
        <bgColor indexed="64"/>
      </patternFill>
    </fill>
  </fills>
  <borders count="3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hair">
        <color indexed="8"/>
      </right>
      <top style="hair">
        <color indexed="55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165" fontId="3" fillId="0" borderId="0" applyFill="0" applyBorder="0" applyAlignment="0" applyProtection="0"/>
    <xf numFmtId="0" fontId="3" fillId="0" borderId="0"/>
    <xf numFmtId="0" fontId="13" fillId="0" borderId="0"/>
    <xf numFmtId="171" fontId="3" fillId="0" borderId="0" applyFill="0" applyBorder="0" applyAlignment="0" applyProtection="0"/>
    <xf numFmtId="9" fontId="3" fillId="0" borderId="0" applyFill="0" applyBorder="0" applyAlignment="0" applyProtection="0"/>
  </cellStyleXfs>
  <cellXfs count="110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43" fontId="2" fillId="2" borderId="2" xfId="1" applyFont="1" applyFill="1" applyBorder="1" applyAlignment="1" applyProtection="1">
      <alignment horizontal="center" vertical="center"/>
    </xf>
    <xf numFmtId="10" fontId="2" fillId="2" borderId="2" xfId="2" applyNumberFormat="1" applyFont="1" applyFill="1" applyBorder="1" applyAlignment="1" applyProtection="1">
      <alignment horizontal="center" vertical="center"/>
    </xf>
    <xf numFmtId="43" fontId="2" fillId="2" borderId="3" xfId="1" applyFont="1" applyFill="1" applyBorder="1" applyAlignment="1" applyProtection="1">
      <alignment horizontal="center" vertical="center" shrinkToFit="1"/>
    </xf>
    <xf numFmtId="0" fontId="0" fillId="0" borderId="4" xfId="0" applyBorder="1" applyAlignment="1">
      <alignment vertical="center" wrapText="1" shrinkToFit="1"/>
    </xf>
    <xf numFmtId="49" fontId="0" fillId="3" borderId="5" xfId="0" applyNumberFormat="1" applyFill="1" applyBorder="1" applyAlignment="1" applyProtection="1">
      <alignment horizontal="center" vertical="center" wrapText="1"/>
      <protection locked="0"/>
    </xf>
    <xf numFmtId="49" fontId="0" fillId="4" borderId="5" xfId="0" applyNumberFormat="1" applyFill="1" applyBorder="1" applyAlignment="1" applyProtection="1">
      <alignment horizontal="center" vertical="center" wrapText="1"/>
      <protection locked="0"/>
    </xf>
    <xf numFmtId="0" fontId="0" fillId="4" borderId="5" xfId="0" applyFill="1" applyBorder="1" applyAlignment="1" applyProtection="1">
      <alignment horizontal="left" vertical="center" wrapText="1"/>
      <protection locked="0"/>
    </xf>
    <xf numFmtId="0" fontId="0" fillId="4" borderId="5" xfId="0" applyFill="1" applyBorder="1" applyAlignment="1" applyProtection="1">
      <alignment horizontal="center" vertical="center" wrapText="1"/>
      <protection locked="0"/>
    </xf>
    <xf numFmtId="43" fontId="0" fillId="0" borderId="5" xfId="1" applyFont="1" applyFill="1" applyBorder="1" applyAlignment="1" applyProtection="1">
      <alignment vertical="center" shrinkToFit="1"/>
    </xf>
    <xf numFmtId="43" fontId="0" fillId="4" borderId="5" xfId="1" applyFont="1" applyFill="1" applyBorder="1" applyAlignment="1" applyProtection="1">
      <alignment vertical="center" wrapText="1"/>
      <protection locked="0"/>
    </xf>
    <xf numFmtId="10" fontId="0" fillId="3" borderId="5" xfId="2" applyNumberFormat="1" applyFont="1" applyFill="1" applyBorder="1" applyAlignment="1" applyProtection="1">
      <alignment horizontal="center" vertical="center" wrapText="1"/>
      <protection locked="0"/>
    </xf>
    <xf numFmtId="43" fontId="0" fillId="0" borderId="6" xfId="1" applyFont="1" applyFill="1" applyBorder="1" applyAlignment="1" applyProtection="1">
      <alignment horizontal="center" vertical="center" shrinkToFit="1"/>
    </xf>
    <xf numFmtId="0" fontId="0" fillId="0" borderId="0" xfId="0" applyAlignment="1">
      <alignment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49" fontId="2" fillId="2" borderId="9" xfId="0" applyNumberFormat="1" applyFont="1" applyFill="1" applyBorder="1" applyAlignment="1">
      <alignment horizontal="center" vertical="center"/>
    </xf>
    <xf numFmtId="43" fontId="2" fillId="2" borderId="9" xfId="1" applyFont="1" applyFill="1" applyBorder="1" applyAlignment="1" applyProtection="1">
      <alignment horizontal="center" vertical="center"/>
    </xf>
    <xf numFmtId="10" fontId="2" fillId="2" borderId="9" xfId="2" applyNumberFormat="1" applyFont="1" applyFill="1" applyBorder="1" applyAlignment="1" applyProtection="1">
      <alignment horizontal="center" vertical="center"/>
    </xf>
    <xf numFmtId="43" fontId="2" fillId="2" borderId="10" xfId="1" applyFont="1" applyFill="1" applyBorder="1" applyAlignment="1" applyProtection="1">
      <alignment horizontal="center" vertical="center" shrinkToFit="1"/>
    </xf>
    <xf numFmtId="0" fontId="0" fillId="0" borderId="7" xfId="0" applyBorder="1" applyAlignment="1">
      <alignment horizontal="center" vertical="center" wrapText="1"/>
    </xf>
    <xf numFmtId="0" fontId="4" fillId="0" borderId="12" xfId="4" applyNumberFormat="1" applyFont="1" applyFill="1" applyBorder="1" applyAlignment="1" applyProtection="1">
      <alignment horizontal="left" wrapText="1"/>
    </xf>
    <xf numFmtId="0" fontId="4" fillId="0" borderId="13" xfId="5" applyFont="1" applyBorder="1" applyAlignment="1">
      <alignment horizontal="left" wrapText="1"/>
    </xf>
    <xf numFmtId="4" fontId="6" fillId="0" borderId="13" xfId="5" applyNumberFormat="1" applyFont="1" applyBorder="1" applyAlignment="1">
      <alignment horizontal="center" vertical="center" wrapText="1"/>
    </xf>
    <xf numFmtId="0" fontId="0" fillId="0" borderId="13" xfId="5" applyFont="1" applyBorder="1" applyAlignment="1">
      <alignment horizontal="center" vertical="center" wrapText="1"/>
    </xf>
    <xf numFmtId="0" fontId="7" fillId="0" borderId="13" xfId="5" applyFont="1" applyBorder="1" applyAlignment="1">
      <alignment horizontal="center" vertical="center" wrapText="1"/>
    </xf>
    <xf numFmtId="0" fontId="4" fillId="0" borderId="13" xfId="5" applyFont="1" applyBorder="1" applyAlignment="1">
      <alignment horizontal="left" vertical="center" wrapText="1"/>
    </xf>
    <xf numFmtId="49" fontId="0" fillId="4" borderId="13" xfId="5" applyNumberFormat="1" applyFont="1" applyFill="1" applyBorder="1" applyAlignment="1" applyProtection="1">
      <alignment horizontal="left" vertical="top" wrapText="1"/>
      <protection locked="0"/>
    </xf>
    <xf numFmtId="0" fontId="0" fillId="0" borderId="0" xfId="5" applyFont="1" applyAlignment="1">
      <alignment vertical="top"/>
    </xf>
    <xf numFmtId="0" fontId="2" fillId="0" borderId="11" xfId="3" applyFont="1" applyBorder="1" applyAlignment="1">
      <alignment horizontal="left" vertical="top" wrapText="1"/>
    </xf>
    <xf numFmtId="0" fontId="2" fillId="0" borderId="0" xfId="5" applyFont="1" applyAlignment="1">
      <alignment wrapText="1"/>
    </xf>
    <xf numFmtId="10" fontId="4" fillId="4" borderId="13" xfId="5" applyNumberFormat="1" applyFont="1" applyFill="1" applyBorder="1" applyAlignment="1" applyProtection="1">
      <alignment horizontal="center" wrapText="1"/>
      <protection locked="0"/>
    </xf>
    <xf numFmtId="0" fontId="4" fillId="0" borderId="0" xfId="5" applyFont="1" applyAlignment="1">
      <alignment horizontal="left" wrapText="1"/>
    </xf>
    <xf numFmtId="0" fontId="0" fillId="0" borderId="0" xfId="5" applyFont="1" applyAlignment="1">
      <alignment wrapText="1"/>
    </xf>
    <xf numFmtId="0" fontId="5" fillId="0" borderId="13" xfId="5" applyFont="1" applyBorder="1" applyAlignment="1">
      <alignment horizontal="center" wrapText="1"/>
    </xf>
    <xf numFmtId="165" fontId="4" fillId="3" borderId="12" xfId="4" applyFont="1" applyFill="1" applyBorder="1" applyAlignment="1" applyProtection="1">
      <alignment horizontal="left" wrapText="1"/>
      <protection locked="0"/>
    </xf>
    <xf numFmtId="0" fontId="6" fillId="0" borderId="13" xfId="5" applyFont="1" applyBorder="1" applyAlignment="1">
      <alignment horizontal="center" vertical="center" wrapText="1"/>
    </xf>
    <xf numFmtId="10" fontId="7" fillId="4" borderId="13" xfId="5" applyNumberFormat="1" applyFont="1" applyFill="1" applyBorder="1" applyAlignment="1" applyProtection="1">
      <alignment horizontal="center" vertical="center" wrapText="1"/>
      <protection locked="0"/>
    </xf>
    <xf numFmtId="10" fontId="7" fillId="0" borderId="13" xfId="5" applyNumberFormat="1" applyFont="1" applyBorder="1" applyAlignment="1">
      <alignment horizontal="center" vertical="center" wrapText="1"/>
    </xf>
    <xf numFmtId="0" fontId="8" fillId="0" borderId="0" xfId="5" applyFont="1" applyAlignment="1">
      <alignment horizontal="right" vertical="center" wrapText="1"/>
    </xf>
    <xf numFmtId="0" fontId="9" fillId="0" borderId="0" xfId="5" applyFont="1" applyAlignment="1">
      <alignment horizontal="left" vertical="center" wrapText="1"/>
    </xf>
    <xf numFmtId="0" fontId="0" fillId="0" borderId="0" xfId="5" applyFont="1" applyAlignment="1">
      <alignment horizontal="center" vertical="center" wrapText="1"/>
    </xf>
    <xf numFmtId="0" fontId="0" fillId="0" borderId="0" xfId="5" applyFont="1" applyAlignment="1">
      <alignment horizontal="center" vertical="top" wrapText="1"/>
    </xf>
    <xf numFmtId="0" fontId="10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top" wrapText="1"/>
    </xf>
    <xf numFmtId="0" fontId="12" fillId="0" borderId="0" xfId="5" applyFont="1" applyAlignment="1">
      <alignment horizontal="center" vertical="top" wrapText="1"/>
    </xf>
    <xf numFmtId="166" fontId="0" fillId="0" borderId="9" xfId="5" applyNumberFormat="1" applyFont="1" applyBorder="1" applyAlignment="1">
      <alignment horizontal="left" wrapText="1"/>
    </xf>
    <xf numFmtId="167" fontId="0" fillId="0" borderId="9" xfId="5" applyNumberFormat="1" applyFont="1" applyBorder="1" applyAlignment="1">
      <alignment horizontal="left" wrapText="1"/>
    </xf>
    <xf numFmtId="0" fontId="2" fillId="0" borderId="0" xfId="5" applyFont="1" applyAlignment="1">
      <alignment horizontal="left" vertical="center" wrapText="1"/>
    </xf>
    <xf numFmtId="168" fontId="0" fillId="0" borderId="0" xfId="5" applyNumberFormat="1" applyFont="1" applyAlignment="1">
      <alignment wrapText="1"/>
    </xf>
    <xf numFmtId="0" fontId="2" fillId="0" borderId="14" xfId="5" applyFont="1" applyBorder="1" applyAlignment="1">
      <alignment horizontal="left" wrapText="1"/>
    </xf>
    <xf numFmtId="0" fontId="0" fillId="0" borderId="14" xfId="5" applyFont="1" applyBorder="1" applyAlignment="1">
      <alignment wrapText="1"/>
    </xf>
    <xf numFmtId="0" fontId="6" fillId="0" borderId="0" xfId="5" applyFont="1" applyAlignment="1">
      <alignment horizontal="left" vertical="center" wrapText="1"/>
    </xf>
    <xf numFmtId="0" fontId="7" fillId="0" borderId="0" xfId="5" applyFont="1" applyAlignment="1">
      <alignment wrapText="1"/>
    </xf>
    <xf numFmtId="0" fontId="0" fillId="0" borderId="14" xfId="5" applyFont="1" applyBorder="1" applyAlignment="1">
      <alignment horizontal="left" vertical="center" wrapText="1"/>
    </xf>
    <xf numFmtId="0" fontId="2" fillId="0" borderId="0" xfId="3" applyFont="1" applyAlignment="1">
      <alignment horizontal="left" vertical="top" wrapText="1"/>
    </xf>
    <xf numFmtId="0" fontId="0" fillId="0" borderId="0" xfId="5" applyFont="1" applyAlignment="1">
      <alignment vertical="top" wrapText="1"/>
    </xf>
    <xf numFmtId="166" fontId="0" fillId="0" borderId="0" xfId="5" applyNumberFormat="1" applyFont="1" applyAlignment="1">
      <alignment wrapText="1"/>
    </xf>
    <xf numFmtId="0" fontId="14" fillId="0" borderId="1" xfId="6" applyFont="1" applyBorder="1" applyAlignment="1">
      <alignment horizontal="center" vertical="center" wrapText="1"/>
    </xf>
    <xf numFmtId="0" fontId="14" fillId="0" borderId="2" xfId="6" applyFont="1" applyBorder="1" applyAlignment="1">
      <alignment horizontal="left" vertical="center" wrapText="1"/>
    </xf>
    <xf numFmtId="0" fontId="14" fillId="0" borderId="14" xfId="6" applyFont="1" applyBorder="1" applyAlignment="1">
      <alignment horizontal="left" vertical="center" wrapText="1"/>
    </xf>
    <xf numFmtId="0" fontId="14" fillId="0" borderId="9" xfId="6" applyFont="1" applyBorder="1" applyAlignment="1">
      <alignment horizontal="left" vertical="center" wrapText="1"/>
    </xf>
    <xf numFmtId="170" fontId="15" fillId="0" borderId="15" xfId="6" applyNumberFormat="1" applyFont="1" applyBorder="1" applyAlignment="1">
      <alignment horizontal="left"/>
    </xf>
    <xf numFmtId="10" fontId="15" fillId="0" borderId="16" xfId="6" applyNumberFormat="1" applyFont="1" applyBorder="1" applyAlignment="1">
      <alignment horizontal="left"/>
    </xf>
    <xf numFmtId="0" fontId="15" fillId="0" borderId="17" xfId="6" applyFont="1" applyBorder="1"/>
    <xf numFmtId="0" fontId="9" fillId="0" borderId="17" xfId="6" applyFont="1" applyBorder="1"/>
    <xf numFmtId="171" fontId="2" fillId="0" borderId="3" xfId="7" applyFont="1" applyFill="1" applyBorder="1" applyAlignment="1" applyProtection="1">
      <alignment horizontal="center" vertical="center" wrapText="1"/>
    </xf>
    <xf numFmtId="172" fontId="2" fillId="0" borderId="13" xfId="1" applyNumberFormat="1" applyFont="1" applyFill="1" applyBorder="1" applyAlignment="1" applyProtection="1">
      <alignment horizontal="center" vertical="center"/>
    </xf>
    <xf numFmtId="0" fontId="14" fillId="0" borderId="18" xfId="6" applyFont="1" applyBorder="1" applyAlignment="1" applyProtection="1">
      <alignment horizontal="center"/>
      <protection locked="0"/>
    </xf>
    <xf numFmtId="0" fontId="14" fillId="0" borderId="19" xfId="6" applyFont="1" applyBorder="1" applyAlignment="1">
      <alignment horizontal="center"/>
    </xf>
    <xf numFmtId="173" fontId="14" fillId="0" borderId="20" xfId="6" applyNumberFormat="1" applyFont="1" applyBorder="1" applyAlignment="1" applyProtection="1">
      <alignment horizontal="center"/>
      <protection locked="0"/>
    </xf>
    <xf numFmtId="173" fontId="14" fillId="0" borderId="21" xfId="6" applyNumberFormat="1" applyFont="1" applyBorder="1" applyAlignment="1">
      <alignment horizontal="center"/>
    </xf>
    <xf numFmtId="172" fontId="1" fillId="0" borderId="22" xfId="1" applyNumberFormat="1" applyFill="1" applyBorder="1" applyAlignment="1" applyProtection="1">
      <alignment horizontal="right" shrinkToFit="1"/>
    </xf>
    <xf numFmtId="172" fontId="0" fillId="0" borderId="23" xfId="1" applyNumberFormat="1" applyFont="1" applyFill="1" applyBorder="1" applyAlignment="1" applyProtection="1">
      <alignment horizontal="center" vertical="center"/>
    </xf>
    <xf numFmtId="10" fontId="16" fillId="0" borderId="24" xfId="8" applyNumberFormat="1" applyFont="1" applyFill="1" applyBorder="1" applyAlignment="1" applyProtection="1">
      <alignment horizontal="center"/>
    </xf>
    <xf numFmtId="171" fontId="0" fillId="0" borderId="17" xfId="7" applyFont="1" applyFill="1" applyBorder="1" applyAlignment="1" applyProtection="1">
      <alignment horizontal="right" shrinkToFit="1"/>
    </xf>
    <xf numFmtId="172" fontId="0" fillId="0" borderId="11" xfId="1" applyNumberFormat="1" applyFont="1" applyFill="1" applyBorder="1" applyAlignment="1" applyProtection="1">
      <alignment horizontal="center" vertical="center"/>
    </xf>
    <xf numFmtId="10" fontId="17" fillId="0" borderId="25" xfId="8" applyNumberFormat="1" applyFont="1" applyFill="1" applyBorder="1" applyAlignment="1" applyProtection="1">
      <alignment horizontal="center"/>
      <protection locked="0"/>
    </xf>
    <xf numFmtId="0" fontId="15" fillId="6" borderId="1" xfId="6" applyFont="1" applyFill="1" applyBorder="1"/>
    <xf numFmtId="0" fontId="15" fillId="6" borderId="2" xfId="6" applyFont="1" applyFill="1" applyBorder="1"/>
    <xf numFmtId="0" fontId="18" fillId="0" borderId="26" xfId="6" applyFont="1" applyBorder="1" applyAlignment="1">
      <alignment horizontal="left" vertical="top"/>
    </xf>
    <xf numFmtId="0" fontId="15" fillId="5" borderId="23" xfId="6" applyFont="1" applyFill="1" applyBorder="1"/>
    <xf numFmtId="0" fontId="15" fillId="5" borderId="11" xfId="6" applyFont="1" applyFill="1" applyBorder="1"/>
    <xf numFmtId="0" fontId="14" fillId="0" borderId="0" xfId="6" applyFont="1" applyAlignment="1">
      <alignment horizontal="left"/>
    </xf>
    <xf numFmtId="0" fontId="15" fillId="0" borderId="0" xfId="6" applyFont="1"/>
    <xf numFmtId="0" fontId="15" fillId="5" borderId="11" xfId="6" applyFont="1" applyFill="1" applyBorder="1" applyAlignment="1">
      <alignment horizontal="center"/>
    </xf>
    <xf numFmtId="0" fontId="15" fillId="5" borderId="12" xfId="6" applyFont="1" applyFill="1" applyBorder="1"/>
    <xf numFmtId="171" fontId="0" fillId="6" borderId="2" xfId="7" applyFont="1" applyFill="1" applyBorder="1" applyAlignment="1" applyProtection="1">
      <alignment horizontal="center"/>
    </xf>
    <xf numFmtId="171" fontId="0" fillId="5" borderId="27" xfId="7" applyFont="1" applyFill="1" applyBorder="1" applyAlignment="1" applyProtection="1">
      <alignment horizontal="center"/>
    </xf>
    <xf numFmtId="171" fontId="0" fillId="5" borderId="28" xfId="7" applyFont="1" applyFill="1" applyBorder="1" applyAlignment="1" applyProtection="1">
      <alignment horizontal="right"/>
    </xf>
    <xf numFmtId="10" fontId="0" fillId="7" borderId="29" xfId="8" applyNumberFormat="1" applyFont="1" applyFill="1" applyBorder="1" applyAlignment="1" applyProtection="1"/>
    <xf numFmtId="171" fontId="0" fillId="0" borderId="30" xfId="7" applyFont="1" applyFill="1" applyBorder="1" applyAlignment="1" applyProtection="1">
      <alignment horizontal="center"/>
    </xf>
    <xf numFmtId="171" fontId="0" fillId="0" borderId="31" xfId="7" applyFont="1" applyFill="1" applyBorder="1" applyAlignment="1" applyProtection="1">
      <alignment horizontal="right"/>
    </xf>
    <xf numFmtId="43" fontId="1" fillId="0" borderId="5" xfId="1" applyFill="1" applyBorder="1" applyAlignment="1" applyProtection="1">
      <alignment shrinkToFit="1"/>
    </xf>
    <xf numFmtId="171" fontId="0" fillId="5" borderId="30" xfId="7" applyFont="1" applyFill="1" applyBorder="1" applyAlignment="1" applyProtection="1">
      <alignment horizontal="center"/>
    </xf>
    <xf numFmtId="171" fontId="0" fillId="5" borderId="31" xfId="7" applyFont="1" applyFill="1" applyBorder="1" applyAlignment="1" applyProtection="1">
      <alignment horizontal="right"/>
    </xf>
    <xf numFmtId="43" fontId="1" fillId="7" borderId="5" xfId="1" applyFill="1" applyBorder="1" applyAlignment="1" applyProtection="1">
      <alignment shrinkToFit="1"/>
    </xf>
    <xf numFmtId="171" fontId="0" fillId="0" borderId="15" xfId="7" applyFont="1" applyFill="1" applyBorder="1" applyAlignment="1" applyProtection="1">
      <alignment horizontal="center"/>
    </xf>
    <xf numFmtId="171" fontId="0" fillId="0" borderId="22" xfId="7" applyFont="1" applyFill="1" applyBorder="1" applyAlignment="1" applyProtection="1">
      <alignment horizontal="right"/>
    </xf>
    <xf numFmtId="43" fontId="1" fillId="0" borderId="32" xfId="1" applyFill="1" applyBorder="1" applyAlignment="1" applyProtection="1">
      <alignment shrinkToFit="1"/>
    </xf>
    <xf numFmtId="171" fontId="2" fillId="5" borderId="33" xfId="7" applyFont="1" applyFill="1" applyBorder="1" applyAlignment="1" applyProtection="1">
      <alignment horizontal="center"/>
    </xf>
    <xf numFmtId="171" fontId="2" fillId="5" borderId="34" xfId="7" applyFont="1" applyFill="1" applyBorder="1" applyAlignment="1" applyProtection="1">
      <alignment horizontal="right"/>
    </xf>
    <xf numFmtId="171" fontId="2" fillId="7" borderId="35" xfId="7" applyFont="1" applyFill="1" applyBorder="1" applyAlignment="1" applyProtection="1">
      <alignment shrinkToFit="1"/>
    </xf>
    <xf numFmtId="171" fontId="2" fillId="5" borderId="36" xfId="7" applyFont="1" applyFill="1" applyBorder="1" applyAlignment="1" applyProtection="1">
      <alignment horizontal="right"/>
    </xf>
    <xf numFmtId="43" fontId="2" fillId="7" borderId="37" xfId="1" applyFont="1" applyFill="1" applyBorder="1" applyAlignment="1" applyProtection="1">
      <alignment shrinkToFit="1"/>
    </xf>
  </cellXfs>
  <cellStyles count="9">
    <cellStyle name="Moeda_Composicao BDI v2.1" xfId="4" xr:uid="{51D4D12A-EEEB-4D07-ADB3-3B78B2391657}"/>
    <cellStyle name="Normal" xfId="0" builtinId="0"/>
    <cellStyle name="Normal 2" xfId="5" xr:uid="{96DE7541-A308-4129-8662-65B064C482BB}"/>
    <cellStyle name="Normal 3" xfId="6" xr:uid="{BEF04973-60F6-418C-AC07-6CA595DB7869}"/>
    <cellStyle name="Normal_FICHA DE VERIFICAÇÃO PRELIMINAR - Plano R" xfId="3" xr:uid="{8AD8C856-0903-4B5D-9CCF-3FD9D6F0BC1E}"/>
    <cellStyle name="Porcentagem" xfId="2" builtinId="5"/>
    <cellStyle name="Porcentagem 2" xfId="8" xr:uid="{C6E70701-934C-4D33-B2D4-91A3B1F8B56C}"/>
    <cellStyle name="Vírgula" xfId="1" builtinId="3"/>
    <cellStyle name="Vírgula 2" xfId="7" xr:uid="{2F2699A8-9686-4071-9085-0380AC8610AF}"/>
  </cellStyles>
  <dxfs count="380">
    <dxf>
      <font>
        <b val="0"/>
        <condense val="0"/>
        <extend val="0"/>
        <color indexed="9"/>
      </font>
    </dxf>
    <dxf>
      <font>
        <color rgb="FFC0C0C0"/>
      </font>
    </dxf>
    <dxf>
      <font>
        <color rgb="FFFF0000"/>
      </font>
      <fill>
        <patternFill>
          <bgColor rgb="FFFFFF99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lor rgb="FFFF000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lor rgb="FFFF000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lor rgb="FFFF000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</dxf>
    <dxf>
      <font>
        <color rgb="FFC0C0C0"/>
      </font>
    </dxf>
    <dxf>
      <font>
        <color rgb="FFFF0000"/>
      </font>
      <fill>
        <patternFill>
          <bgColor rgb="FFFFFF99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lor rgb="FFFF000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lor rgb="FFFF000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</dxf>
    <dxf>
      <font>
        <color rgb="FFC0C0C0"/>
      </font>
    </dxf>
    <dxf>
      <font>
        <color rgb="FFFF0000"/>
      </font>
      <fill>
        <patternFill>
          <bgColor rgb="FFFFFF99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lor rgb="FFFF000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lor rgb="FFFF000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lor rgb="FFFF000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Z:\DEPARTAMENTO%20DE%20OBRAS\MAIKE\1%20PARA%20FAZER\RICARDO\ENVIADO\Av.%20ARISTEU%20RODOLFO,%20RUA%20CL&#201;LIO%20CL&#201;LIO%20MIOLA%20E%20RUA%20HELIODORO%20MUNIZ%20TRECHO%2002\2024_03%20-%20Av.%20Aristeu%20Rodolfo%20(Asfalto)\03.%20Licita&#231;&#227;o\1%20-%20Or&#231;amento%20-%20Av.%20Aristeu%20Rodolfo%20(Asfalto).xlsm" TargetMode="External"/><Relationship Id="rId2" Type="http://schemas.microsoft.com/office/2019/04/relationships/externalLinkLongPath" Target="2024_03%20-%20Av.%20Aristeu%20Rodolfo%20(Asfalto)/03.%20Licita&#231;&#227;o/1%20-%20Or&#231;amento%20-%20Av.%20Aristeu%20Rodolfo%20(Asfalto).xlsm?31584A11" TargetMode="External"/><Relationship Id="rId1" Type="http://schemas.openxmlformats.org/officeDocument/2006/relationships/externalLinkPath" Target="file:///\\31584A11\1%20-%20Or&#231;amento%20-%20Av.%20Aristeu%20Rodolfo%20(Asfalto).xlsm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Z:\DEPARTAMENTO%20DE%20OBRAS\MAIKE\1%20PARA%20FAZER\RICARDO\ENVIADO\Av.%20ARISTEU%20RODOLFO,%20RUA%20CL&#201;LIO%20CL&#201;LIO%20MIOLA%20E%20RUA%20HELIODORO%20MUNIZ%20TRECHO%2002\2025_06.1%20-%20Rua%20Cl&#233;lio%20Miola%20(Asfalto)\03.%20Licita&#231;&#227;o\1%20-%20Or&#231;amento%20-%20R.%20Cl&#233;lio%20Miola%20(Asfalto).xlsm" TargetMode="External"/><Relationship Id="rId2" Type="http://schemas.microsoft.com/office/2019/04/relationships/externalLinkLongPath" Target="2025_06.1%20-%20Rua%20Cl&#233;lio%20Miola%20(Asfalto)/03.%20Licita&#231;&#227;o/1%20-%20Or&#231;amento%20-%20R.%20Cl&#233;lio%20Miola%20(Asfalto).xlsm?06DB0409" TargetMode="External"/><Relationship Id="rId1" Type="http://schemas.openxmlformats.org/officeDocument/2006/relationships/externalLinkPath" Target="file:///\\06DB0409\1%20-%20Or&#231;amento%20-%20R.%20Cl&#233;lio%20Miola%20(Asfalto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NOVO"/>
      <sheetName val="MENU"/>
      <sheetName val="DADOS"/>
      <sheetName val="BDI"/>
      <sheetName val="ORÇAMENTO"/>
      <sheetName val="EVENTOS"/>
      <sheetName val="CÁLCULO"/>
      <sheetName val="CRONOPLE"/>
      <sheetName val="CRONO"/>
      <sheetName val="QCI"/>
      <sheetName val="PLE"/>
      <sheetName val="BM"/>
      <sheetName val="RRE"/>
      <sheetName val="OFÍCIO"/>
      <sheetName val="PO-PLE"/>
      <sheetName val="CFF-PLE"/>
      <sheetName val="PO-BM"/>
      <sheetName val="CFF-BM"/>
    </sheetNames>
    <sheetDataSet>
      <sheetData sheetId="0" refreshError="1"/>
      <sheetData sheetId="1">
        <row r="3">
          <cell r="O3">
            <v>1</v>
          </cell>
        </row>
        <row r="4">
          <cell r="J4" t="str">
            <v>BM</v>
          </cell>
        </row>
      </sheetData>
      <sheetData sheetId="2">
        <row r="3">
          <cell r="AQ3" t="str">
            <v>%CT</v>
          </cell>
        </row>
        <row r="4">
          <cell r="AQ4" t="str">
            <v>°C</v>
          </cell>
        </row>
        <row r="5">
          <cell r="AQ5" t="str">
            <v>°F</v>
          </cell>
        </row>
        <row r="6">
          <cell r="AQ6" t="str">
            <v>100M</v>
          </cell>
        </row>
        <row r="7">
          <cell r="AQ7" t="str">
            <v>18L</v>
          </cell>
        </row>
        <row r="8">
          <cell r="AQ8" t="str">
            <v>200KG</v>
          </cell>
        </row>
        <row r="9">
          <cell r="AQ9" t="str">
            <v>250G</v>
          </cell>
        </row>
        <row r="10">
          <cell r="AQ10" t="str">
            <v>310ML</v>
          </cell>
        </row>
        <row r="11">
          <cell r="AQ11" t="str">
            <v>50KG</v>
          </cell>
        </row>
        <row r="12">
          <cell r="AQ12" t="str">
            <v>A</v>
          </cell>
        </row>
        <row r="13">
          <cell r="AQ13" t="str">
            <v>ACA/ACC</v>
          </cell>
        </row>
        <row r="14">
          <cell r="AQ14" t="str">
            <v>AH</v>
          </cell>
        </row>
        <row r="15">
          <cell r="AQ15" t="str">
            <v>AH/H/V</v>
          </cell>
        </row>
        <row r="16">
          <cell r="AQ16" t="str">
            <v>AM</v>
          </cell>
        </row>
        <row r="17">
          <cell r="C17" t="str">
            <v>Revitalização da Av. Aristeu Rodolfo</v>
          </cell>
          <cell r="AQ17" t="str">
            <v>AM0/4ML</v>
          </cell>
        </row>
        <row r="18">
          <cell r="AQ18" t="str">
            <v>AM0/5ML</v>
          </cell>
        </row>
        <row r="19">
          <cell r="AQ19" t="str">
            <v>AM1/5ML</v>
          </cell>
        </row>
        <row r="20">
          <cell r="AQ20" t="str">
            <v>AM10ML</v>
          </cell>
        </row>
        <row r="21">
          <cell r="AQ21" t="str">
            <v>AM1ML</v>
          </cell>
        </row>
        <row r="22">
          <cell r="AQ22" t="str">
            <v>AM2/5ML</v>
          </cell>
        </row>
        <row r="23">
          <cell r="AQ23" t="str">
            <v>AM2ML</v>
          </cell>
        </row>
        <row r="24">
          <cell r="AQ24" t="str">
            <v>AM3ML</v>
          </cell>
        </row>
        <row r="25">
          <cell r="AQ25" t="str">
            <v>AM4ML</v>
          </cell>
        </row>
        <row r="26">
          <cell r="AQ26" t="str">
            <v>AM5ML</v>
          </cell>
        </row>
        <row r="27">
          <cell r="AQ27" t="str">
            <v>AM6ML</v>
          </cell>
        </row>
        <row r="28">
          <cell r="AQ28" t="str">
            <v>AM7ML</v>
          </cell>
        </row>
        <row r="29">
          <cell r="AQ29" t="str">
            <v>ANO</v>
          </cell>
        </row>
        <row r="30">
          <cell r="AQ30" t="str">
            <v>ANOS</v>
          </cell>
        </row>
        <row r="31">
          <cell r="C31" t="str">
            <v>Tradicional</v>
          </cell>
          <cell r="AQ31" t="str">
            <v>ARR</v>
          </cell>
        </row>
        <row r="32">
          <cell r="AQ32" t="str">
            <v>AWG</v>
          </cell>
        </row>
        <row r="33">
          <cell r="AQ33" t="str">
            <v>BAR</v>
          </cell>
        </row>
        <row r="34">
          <cell r="AQ34" t="str">
            <v>BAR.</v>
          </cell>
        </row>
        <row r="35">
          <cell r="AQ35" t="str">
            <v>BD</v>
          </cell>
        </row>
        <row r="36">
          <cell r="AQ36" t="str">
            <v>BIS</v>
          </cell>
        </row>
        <row r="37">
          <cell r="AQ37" t="str">
            <v>BIS/GL</v>
          </cell>
        </row>
        <row r="38">
          <cell r="AQ38" t="str">
            <v>BIS1/65G</v>
          </cell>
        </row>
        <row r="39">
          <cell r="AQ39" t="str">
            <v>BIS1/8G</v>
          </cell>
        </row>
        <row r="40">
          <cell r="AQ40" t="str">
            <v>BIS100G</v>
          </cell>
        </row>
        <row r="41">
          <cell r="AQ41" t="str">
            <v>BIS10G</v>
          </cell>
        </row>
        <row r="42">
          <cell r="AQ42" t="str">
            <v>BIS135G</v>
          </cell>
        </row>
        <row r="43">
          <cell r="AQ43" t="str">
            <v>BIS13G</v>
          </cell>
        </row>
        <row r="44">
          <cell r="AQ44" t="str">
            <v>BIS14G</v>
          </cell>
        </row>
        <row r="45">
          <cell r="AQ45" t="str">
            <v>BIS15G</v>
          </cell>
        </row>
        <row r="46">
          <cell r="AQ46" t="str">
            <v>BIS1G</v>
          </cell>
        </row>
        <row r="47">
          <cell r="AQ47" t="str">
            <v>BIS20G</v>
          </cell>
        </row>
        <row r="48">
          <cell r="AQ48" t="str">
            <v>BIS25G</v>
          </cell>
        </row>
        <row r="49">
          <cell r="AQ49" t="str">
            <v>BIS28/8G</v>
          </cell>
        </row>
        <row r="50">
          <cell r="AQ50" t="str">
            <v>BIS28G</v>
          </cell>
        </row>
        <row r="51">
          <cell r="AQ51" t="str">
            <v>BIS2G</v>
          </cell>
        </row>
        <row r="52">
          <cell r="AQ52" t="str">
            <v>BIS3/5G</v>
          </cell>
        </row>
        <row r="53">
          <cell r="AQ53" t="str">
            <v>BIS30G</v>
          </cell>
        </row>
        <row r="54">
          <cell r="AQ54" t="str">
            <v>BIS30ML</v>
          </cell>
        </row>
        <row r="55">
          <cell r="AQ55" t="str">
            <v>BIS40G</v>
          </cell>
        </row>
        <row r="56">
          <cell r="AQ56" t="str">
            <v>BIS43G</v>
          </cell>
        </row>
        <row r="57">
          <cell r="AQ57" t="str">
            <v>BIS45G</v>
          </cell>
        </row>
        <row r="58">
          <cell r="AQ58" t="str">
            <v>BIS47G</v>
          </cell>
        </row>
        <row r="59">
          <cell r="AQ59" t="str">
            <v>BIS4G</v>
          </cell>
        </row>
        <row r="60">
          <cell r="AQ60" t="str">
            <v>BIS50G</v>
          </cell>
        </row>
        <row r="61">
          <cell r="AQ61" t="str">
            <v>BIS55G</v>
          </cell>
        </row>
        <row r="62">
          <cell r="AQ62" t="str">
            <v>BIS56G</v>
          </cell>
        </row>
        <row r="63">
          <cell r="AQ63" t="str">
            <v>BIS5G</v>
          </cell>
        </row>
        <row r="64">
          <cell r="AQ64" t="str">
            <v>BIS60G</v>
          </cell>
        </row>
        <row r="65">
          <cell r="AQ65" t="str">
            <v>BIS6G</v>
          </cell>
        </row>
        <row r="66">
          <cell r="AQ66" t="str">
            <v>BIS7/5G</v>
          </cell>
        </row>
        <row r="67">
          <cell r="AQ67" t="str">
            <v>BIS70G</v>
          </cell>
        </row>
        <row r="68">
          <cell r="AQ68" t="str">
            <v>BIS80G</v>
          </cell>
        </row>
        <row r="69">
          <cell r="AQ69" t="str">
            <v>BIS90G</v>
          </cell>
        </row>
        <row r="70">
          <cell r="AQ70" t="str">
            <v>BIT</v>
          </cell>
        </row>
        <row r="71">
          <cell r="AQ71" t="str">
            <v>BL</v>
          </cell>
        </row>
        <row r="72">
          <cell r="AQ72" t="str">
            <v>BLIS</v>
          </cell>
        </row>
        <row r="73">
          <cell r="AQ73" t="str">
            <v>BLIS21CP</v>
          </cell>
        </row>
        <row r="74">
          <cell r="AQ74" t="str">
            <v>BLIS35CP</v>
          </cell>
        </row>
        <row r="75">
          <cell r="AQ75" t="str">
            <v>BOB</v>
          </cell>
        </row>
        <row r="76">
          <cell r="AQ76" t="str">
            <v>BOL</v>
          </cell>
        </row>
        <row r="77">
          <cell r="AQ77" t="str">
            <v>BOM</v>
          </cell>
        </row>
        <row r="78">
          <cell r="AQ78" t="str">
            <v>BPM</v>
          </cell>
        </row>
        <row r="79">
          <cell r="AQ79" t="str">
            <v>BPS</v>
          </cell>
        </row>
        <row r="80">
          <cell r="AQ80" t="str">
            <v>BR</v>
          </cell>
        </row>
        <row r="81">
          <cell r="AQ81" t="str">
            <v>BRI</v>
          </cell>
        </row>
        <row r="82">
          <cell r="AQ82" t="str">
            <v>BTJ</v>
          </cell>
        </row>
        <row r="83">
          <cell r="AQ83" t="str">
            <v>BTU</v>
          </cell>
        </row>
        <row r="84">
          <cell r="AQ84" t="str">
            <v>BTU/H</v>
          </cell>
        </row>
        <row r="85">
          <cell r="AQ85" t="str">
            <v>BWG</v>
          </cell>
        </row>
        <row r="86">
          <cell r="AQ86" t="str">
            <v>C</v>
          </cell>
        </row>
        <row r="87">
          <cell r="AQ87" t="str">
            <v>CA</v>
          </cell>
        </row>
        <row r="88">
          <cell r="AQ88" t="str">
            <v>CAD</v>
          </cell>
        </row>
        <row r="89">
          <cell r="AQ89" t="str">
            <v>CAL/G</v>
          </cell>
        </row>
        <row r="90">
          <cell r="AQ90" t="str">
            <v>CAPS</v>
          </cell>
        </row>
        <row r="91">
          <cell r="AQ91" t="str">
            <v>CAR</v>
          </cell>
        </row>
        <row r="92">
          <cell r="AQ92" t="str">
            <v>CC</v>
          </cell>
        </row>
        <row r="93">
          <cell r="AQ93" t="str">
            <v>CD</v>
          </cell>
        </row>
        <row r="94">
          <cell r="AQ94" t="str">
            <v>CD/M2</v>
          </cell>
        </row>
        <row r="95">
          <cell r="AQ95" t="str">
            <v>CENTO</v>
          </cell>
        </row>
        <row r="96">
          <cell r="AQ96" t="str">
            <v>CG</v>
          </cell>
        </row>
        <row r="97">
          <cell r="AQ97" t="str">
            <v>CH</v>
          </cell>
        </row>
        <row r="98">
          <cell r="AQ98" t="str">
            <v>CHI</v>
          </cell>
        </row>
        <row r="99">
          <cell r="AQ99" t="str">
            <v>CHP</v>
          </cell>
        </row>
        <row r="100">
          <cell r="AQ100" t="str">
            <v>CHP</v>
          </cell>
        </row>
        <row r="101">
          <cell r="AQ101" t="str">
            <v>CI</v>
          </cell>
        </row>
        <row r="102">
          <cell r="AQ102" t="str">
            <v>CIL</v>
          </cell>
        </row>
        <row r="103">
          <cell r="AQ103" t="str">
            <v>CIN</v>
          </cell>
        </row>
        <row r="104">
          <cell r="AQ104" t="str">
            <v>CJ</v>
          </cell>
        </row>
        <row r="105">
          <cell r="AQ105" t="str">
            <v>CL</v>
          </cell>
        </row>
        <row r="106">
          <cell r="AQ106" t="str">
            <v>CM</v>
          </cell>
        </row>
        <row r="107">
          <cell r="AQ107" t="str">
            <v>CM/POL</v>
          </cell>
        </row>
        <row r="108">
          <cell r="AQ108" t="str">
            <v>CM2</v>
          </cell>
        </row>
        <row r="109">
          <cell r="AQ109" t="str">
            <v>CM2/H</v>
          </cell>
        </row>
        <row r="110">
          <cell r="AQ110" t="str">
            <v>CM2/M</v>
          </cell>
        </row>
        <row r="111">
          <cell r="AQ111" t="str">
            <v>CM3</v>
          </cell>
        </row>
        <row r="112">
          <cell r="AQ112" t="str">
            <v>CM³/H</v>
          </cell>
        </row>
        <row r="113">
          <cell r="AQ113" t="str">
            <v>CM³/MIN</v>
          </cell>
        </row>
        <row r="114">
          <cell r="AQ114" t="str">
            <v>CNT</v>
          </cell>
        </row>
        <row r="115">
          <cell r="AQ115" t="str">
            <v>CO</v>
          </cell>
        </row>
        <row r="116">
          <cell r="AQ116" t="str">
            <v>COL</v>
          </cell>
        </row>
        <row r="117">
          <cell r="AQ117" t="str">
            <v>COMP</v>
          </cell>
        </row>
        <row r="118">
          <cell r="AQ118" t="str">
            <v>COMPR</v>
          </cell>
        </row>
        <row r="119">
          <cell r="AQ119" t="str">
            <v>CÓPIA</v>
          </cell>
        </row>
        <row r="120">
          <cell r="AQ120" t="str">
            <v>COPO</v>
          </cell>
        </row>
        <row r="121">
          <cell r="AQ121" t="str">
            <v>CP</v>
          </cell>
        </row>
        <row r="122">
          <cell r="AQ122" t="str">
            <v>CPL</v>
          </cell>
        </row>
        <row r="123">
          <cell r="AQ123" t="str">
            <v>CPM</v>
          </cell>
        </row>
        <row r="124">
          <cell r="AQ124" t="str">
            <v>CPS</v>
          </cell>
        </row>
        <row r="125">
          <cell r="AQ125" t="str">
            <v>CRT</v>
          </cell>
        </row>
        <row r="126">
          <cell r="AQ126" t="str">
            <v>CS</v>
          </cell>
        </row>
        <row r="127">
          <cell r="AQ127" t="str">
            <v>CST</v>
          </cell>
        </row>
        <row r="128">
          <cell r="AQ128" t="str">
            <v>CT</v>
          </cell>
        </row>
        <row r="129">
          <cell r="AQ129" t="str">
            <v>CTE</v>
          </cell>
        </row>
        <row r="130">
          <cell r="AQ130" t="str">
            <v>CV</v>
          </cell>
        </row>
        <row r="131">
          <cell r="AQ131" t="str">
            <v>CX</v>
          </cell>
        </row>
        <row r="132">
          <cell r="AQ132" t="str">
            <v>CX100UN</v>
          </cell>
        </row>
        <row r="133">
          <cell r="AQ133" t="str">
            <v>CX40UN</v>
          </cell>
        </row>
        <row r="134">
          <cell r="AQ134" t="str">
            <v>D</v>
          </cell>
        </row>
        <row r="135">
          <cell r="AQ135" t="str">
            <v>DAG</v>
          </cell>
        </row>
        <row r="136">
          <cell r="AQ136" t="str">
            <v>DAL</v>
          </cell>
        </row>
        <row r="137">
          <cell r="AQ137" t="str">
            <v>DAM</v>
          </cell>
        </row>
        <row r="138">
          <cell r="AQ138" t="str">
            <v>DAN</v>
          </cell>
        </row>
        <row r="139">
          <cell r="AQ139" t="str">
            <v>DB</v>
          </cell>
        </row>
        <row r="140">
          <cell r="AQ140" t="str">
            <v>DBM</v>
          </cell>
        </row>
        <row r="141">
          <cell r="AQ141" t="str">
            <v>DG</v>
          </cell>
        </row>
        <row r="142">
          <cell r="AQ142" t="str">
            <v>DGT</v>
          </cell>
        </row>
        <row r="143">
          <cell r="AQ143" t="str">
            <v>DIA</v>
          </cell>
        </row>
        <row r="144">
          <cell r="AQ144" t="str">
            <v>DIAS</v>
          </cell>
        </row>
        <row r="145">
          <cell r="AQ145" t="str">
            <v>DISCO</v>
          </cell>
        </row>
        <row r="146">
          <cell r="AQ146" t="str">
            <v>DL</v>
          </cell>
        </row>
        <row r="147">
          <cell r="AQ147" t="str">
            <v>DM</v>
          </cell>
        </row>
        <row r="148">
          <cell r="AQ148" t="str">
            <v>DM2</v>
          </cell>
        </row>
        <row r="149">
          <cell r="AQ149" t="str">
            <v>DM3</v>
          </cell>
        </row>
        <row r="150">
          <cell r="AQ150" t="str">
            <v>DM3</v>
          </cell>
        </row>
        <row r="151">
          <cell r="AQ151" t="str">
            <v>DOSES</v>
          </cell>
        </row>
        <row r="152">
          <cell r="AQ152" t="str">
            <v>DPI</v>
          </cell>
        </row>
        <row r="153">
          <cell r="AQ153" t="str">
            <v>DPT</v>
          </cell>
        </row>
        <row r="154">
          <cell r="AQ154" t="str">
            <v>DRAG</v>
          </cell>
        </row>
        <row r="155">
          <cell r="AQ155" t="str">
            <v>DZ</v>
          </cell>
        </row>
        <row r="156">
          <cell r="AQ156" t="str">
            <v>EMB</v>
          </cell>
        </row>
        <row r="157">
          <cell r="AQ157" t="str">
            <v>EMB/H</v>
          </cell>
        </row>
        <row r="158">
          <cell r="AQ158" t="str">
            <v>EMP</v>
          </cell>
        </row>
        <row r="159">
          <cell r="AQ159" t="str">
            <v>ENV</v>
          </cell>
        </row>
        <row r="160">
          <cell r="AQ160" t="str">
            <v>ENV27/9G</v>
          </cell>
        </row>
        <row r="161">
          <cell r="AQ161" t="str">
            <v>ENV30G</v>
          </cell>
        </row>
        <row r="162">
          <cell r="AQ162" t="str">
            <v>EQP</v>
          </cell>
        </row>
        <row r="163">
          <cell r="AQ163" t="str">
            <v>EST</v>
          </cell>
        </row>
        <row r="164">
          <cell r="AQ164" t="str">
            <v>EV</v>
          </cell>
        </row>
        <row r="165">
          <cell r="AQ165" t="str">
            <v>F</v>
          </cell>
        </row>
        <row r="166">
          <cell r="AQ166" t="str">
            <v>FCK</v>
          </cell>
        </row>
        <row r="167">
          <cell r="AQ167" t="str">
            <v>FD</v>
          </cell>
        </row>
        <row r="168">
          <cell r="AQ168" t="str">
            <v>FL</v>
          </cell>
        </row>
        <row r="169">
          <cell r="AQ169" t="str">
            <v>FLAC</v>
          </cell>
        </row>
        <row r="170">
          <cell r="AQ170" t="str">
            <v>FLS/H</v>
          </cell>
        </row>
        <row r="171">
          <cell r="AQ171" t="str">
            <v>FPM</v>
          </cell>
        </row>
        <row r="172">
          <cell r="AQ172" t="str">
            <v>FPS</v>
          </cell>
        </row>
        <row r="173">
          <cell r="AQ173" t="str">
            <v>FR</v>
          </cell>
        </row>
        <row r="174">
          <cell r="AQ174" t="str">
            <v>FR1000ML</v>
          </cell>
        </row>
        <row r="175">
          <cell r="AQ175" t="str">
            <v>FR100DS</v>
          </cell>
        </row>
        <row r="176">
          <cell r="AQ176" t="str">
            <v>FR100ML</v>
          </cell>
        </row>
        <row r="177">
          <cell r="AQ177" t="str">
            <v>FR105ML</v>
          </cell>
        </row>
        <row r="178">
          <cell r="AQ178" t="str">
            <v>FR10ML</v>
          </cell>
        </row>
        <row r="179">
          <cell r="AQ179" t="str">
            <v>FR110ML</v>
          </cell>
        </row>
        <row r="180">
          <cell r="AQ180" t="str">
            <v>FR1200MG</v>
          </cell>
        </row>
        <row r="181">
          <cell r="AQ181" t="str">
            <v>FR120DS</v>
          </cell>
        </row>
        <row r="182">
          <cell r="AQ182" t="str">
            <v>FR120ML</v>
          </cell>
        </row>
        <row r="183">
          <cell r="AQ183" t="str">
            <v>FR125ML</v>
          </cell>
        </row>
        <row r="184">
          <cell r="AQ184" t="str">
            <v>FR130DS</v>
          </cell>
        </row>
        <row r="185">
          <cell r="AQ185" t="str">
            <v>FR1500MG</v>
          </cell>
        </row>
        <row r="186">
          <cell r="AQ186" t="str">
            <v>FR150DS</v>
          </cell>
        </row>
        <row r="187">
          <cell r="AQ187" t="str">
            <v>FR150ML</v>
          </cell>
        </row>
        <row r="188">
          <cell r="AQ188" t="str">
            <v>FR15ML</v>
          </cell>
        </row>
        <row r="189">
          <cell r="AQ189" t="str">
            <v>FR160ML</v>
          </cell>
        </row>
        <row r="190">
          <cell r="AQ190" t="str">
            <v>FR200DS</v>
          </cell>
        </row>
        <row r="191">
          <cell r="AQ191" t="str">
            <v>FR200ML</v>
          </cell>
        </row>
        <row r="192">
          <cell r="AQ192" t="str">
            <v>FR20ML</v>
          </cell>
        </row>
        <row r="193">
          <cell r="AQ193" t="str">
            <v>FR240ML</v>
          </cell>
        </row>
        <row r="194">
          <cell r="AQ194" t="str">
            <v>FR250ML</v>
          </cell>
        </row>
        <row r="195">
          <cell r="AQ195" t="str">
            <v>FR300DS</v>
          </cell>
        </row>
        <row r="196">
          <cell r="AQ196" t="str">
            <v>FR300ML</v>
          </cell>
        </row>
        <row r="197">
          <cell r="AQ197" t="str">
            <v>FR30DS</v>
          </cell>
        </row>
        <row r="198">
          <cell r="AQ198" t="str">
            <v>FR30G</v>
          </cell>
        </row>
        <row r="199">
          <cell r="AQ199" t="str">
            <v>FR30ML</v>
          </cell>
        </row>
        <row r="200">
          <cell r="AQ200" t="str">
            <v>FR340ML</v>
          </cell>
        </row>
        <row r="201">
          <cell r="AQ201" t="str">
            <v>FR350ML</v>
          </cell>
        </row>
        <row r="202">
          <cell r="AQ202" t="str">
            <v>FR40ML</v>
          </cell>
        </row>
        <row r="203">
          <cell r="AQ203" t="str">
            <v>FR45ML</v>
          </cell>
        </row>
        <row r="204">
          <cell r="AQ204" t="str">
            <v>FR500ML</v>
          </cell>
        </row>
        <row r="205">
          <cell r="AQ205" t="str">
            <v>H</v>
          </cell>
        </row>
        <row r="206">
          <cell r="AQ206" t="str">
            <v>KG</v>
          </cell>
        </row>
        <row r="207">
          <cell r="AQ207" t="str">
            <v>KM</v>
          </cell>
        </row>
        <row r="208">
          <cell r="AQ208" t="str">
            <v>M</v>
          </cell>
        </row>
        <row r="209">
          <cell r="AQ209" t="str">
            <v>M2</v>
          </cell>
        </row>
        <row r="210">
          <cell r="AQ210" t="str">
            <v>M3</v>
          </cell>
        </row>
        <row r="211">
          <cell r="AQ211" t="str">
            <v>M3XKM</v>
          </cell>
        </row>
        <row r="212">
          <cell r="AQ212" t="str">
            <v>MES</v>
          </cell>
        </row>
        <row r="213">
          <cell r="AQ213" t="str">
            <v>MÊS</v>
          </cell>
        </row>
        <row r="214">
          <cell r="AQ214" t="str">
            <v>MESES</v>
          </cell>
        </row>
        <row r="215">
          <cell r="AQ215" t="str">
            <v>OUTRAS</v>
          </cell>
        </row>
        <row r="216">
          <cell r="AQ216" t="str">
            <v>PAR</v>
          </cell>
        </row>
        <row r="217">
          <cell r="AQ217" t="str">
            <v>PC</v>
          </cell>
        </row>
        <row r="218">
          <cell r="AQ218" t="str">
            <v>T</v>
          </cell>
        </row>
        <row r="219">
          <cell r="AQ219" t="str">
            <v>TXKM</v>
          </cell>
        </row>
        <row r="220">
          <cell r="AQ220" t="str">
            <v>UN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NOVO"/>
      <sheetName val="MENU"/>
      <sheetName val="DADOS"/>
      <sheetName val="BDI"/>
      <sheetName val="ORÇAMENTO"/>
      <sheetName val="EVENTOS"/>
      <sheetName val="CÁLCULO"/>
      <sheetName val="CRONOPLE"/>
      <sheetName val="CRONO"/>
      <sheetName val="QCI"/>
      <sheetName val="PLE"/>
      <sheetName val="BM"/>
      <sheetName val="RRE"/>
      <sheetName val="OFÍCIO"/>
      <sheetName val="PO-PLE"/>
      <sheetName val="CFF-PLE"/>
      <sheetName val="PO-BM"/>
      <sheetName val="CFF-BM"/>
    </sheetNames>
    <sheetDataSet>
      <sheetData sheetId="0" refreshError="1"/>
      <sheetData sheetId="1" refreshError="1"/>
      <sheetData sheetId="2">
        <row r="6">
          <cell r="C6" t="str">
            <v>LAGES SC</v>
          </cell>
        </row>
        <row r="16">
          <cell r="C16" t="str">
            <v>Revitalização da Rua Clélio Miola</v>
          </cell>
        </row>
        <row r="18">
          <cell r="C18" t="str">
            <v>NÃO SE APLICA</v>
          </cell>
          <cell r="D18" t="str">
            <v/>
          </cell>
        </row>
        <row r="19">
          <cell r="D19" t="str">
            <v/>
          </cell>
        </row>
        <row r="22">
          <cell r="C22" t="str">
            <v>Luiz Ricardo F. Soares</v>
          </cell>
        </row>
        <row r="23">
          <cell r="C23" t="str">
            <v>175448-8</v>
          </cell>
        </row>
        <row r="24">
          <cell r="C24" t="str">
            <v>9836168-3</v>
          </cell>
        </row>
        <row r="25">
          <cell r="C25">
            <v>45810</v>
          </cell>
        </row>
      </sheetData>
      <sheetData sheetId="3">
        <row r="138">
          <cell r="A138" t="str">
            <v>(SELECIONAR)</v>
          </cell>
        </row>
        <row r="139">
          <cell r="A139" t="str">
            <v>Construção e Reforma de Edifícios</v>
          </cell>
        </row>
        <row r="140">
          <cell r="A140" t="str">
            <v>Construção de Praças Urbanas, Rodovias, Ferrovias e recapeamento e pavimentação de vias urbanas</v>
          </cell>
        </row>
        <row r="141">
          <cell r="A141" t="str">
            <v>Construção de Redes de Abastecimento de Água, Coleta de Esgoto</v>
          </cell>
        </row>
        <row r="142">
          <cell r="A142" t="str">
            <v>Construção e Manutenção de Estações e Redes de Distribuição de Energia Elétrica</v>
          </cell>
        </row>
        <row r="143">
          <cell r="A143" t="str">
            <v>Obras Portuárias, Marítimas e Fluviais</v>
          </cell>
        </row>
        <row r="144">
          <cell r="A144" t="str">
            <v>Fornecimento de Materiais e Equipamentos (aquisição indireta - em conjunto com licitação de obras)</v>
          </cell>
        </row>
        <row r="145">
          <cell r="A145" t="str">
            <v>Fornecimento de Materiais e Equipamentos (aquisição direta)</v>
          </cell>
        </row>
        <row r="146">
          <cell r="A146" t="str">
            <v>Estudos e Projetos, Planos e Gerenciamento e outros correlatos</v>
          </cell>
        </row>
      </sheetData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DF88E-9B25-4F53-9C29-DF5D45BB2523}">
  <dimension ref="A1:J45"/>
  <sheetViews>
    <sheetView showGridLines="0" view="pageBreakPreview" zoomScale="85" zoomScaleNormal="100" zoomScaleSheetLayoutView="85" workbookViewId="0">
      <selection activeCell="A24" sqref="A24:H24"/>
    </sheetView>
  </sheetViews>
  <sheetFormatPr defaultRowHeight="15" x14ac:dyDescent="0.25"/>
  <cols>
    <col min="1" max="1" width="28.28515625" style="16" customWidth="1"/>
    <col min="2" max="2" width="10.5703125" style="16" customWidth="1"/>
    <col min="3" max="10" width="9.140625" style="16"/>
  </cols>
  <sheetData>
    <row r="1" spans="1:10" x14ac:dyDescent="0.25">
      <c r="A1" s="32" t="s">
        <v>440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x14ac:dyDescent="0.25">
      <c r="A2" s="24" t="s">
        <v>472</v>
      </c>
      <c r="B2" s="24"/>
      <c r="C2" s="24"/>
      <c r="D2" s="24"/>
      <c r="E2" s="24"/>
      <c r="F2" s="24"/>
      <c r="G2" s="24"/>
      <c r="H2" s="24"/>
      <c r="I2" s="24"/>
      <c r="J2" s="24"/>
    </row>
    <row r="3" spans="1:10" x14ac:dyDescent="0.25">
      <c r="A3" s="33"/>
      <c r="B3" s="33"/>
      <c r="C3" s="33"/>
      <c r="D3" s="33"/>
      <c r="E3" s="33"/>
      <c r="F3" s="33"/>
      <c r="G3" s="33"/>
      <c r="H3" s="33"/>
      <c r="I3" s="33"/>
      <c r="J3" s="33"/>
    </row>
    <row r="4" spans="1:10" x14ac:dyDescent="0.25">
      <c r="A4" s="25" t="s">
        <v>441</v>
      </c>
      <c r="B4" s="25"/>
      <c r="C4" s="25"/>
      <c r="D4" s="25"/>
      <c r="E4" s="25"/>
      <c r="F4" s="25"/>
      <c r="G4" s="25"/>
      <c r="H4" s="25"/>
      <c r="I4" s="34">
        <v>1</v>
      </c>
      <c r="J4" s="34"/>
    </row>
    <row r="5" spans="1:10" x14ac:dyDescent="0.25">
      <c r="A5" s="25" t="s">
        <v>442</v>
      </c>
      <c r="B5" s="25"/>
      <c r="C5" s="25"/>
      <c r="D5" s="25"/>
      <c r="E5" s="25"/>
      <c r="F5" s="25"/>
      <c r="G5" s="25"/>
      <c r="H5" s="25"/>
      <c r="I5" s="34">
        <v>0.03</v>
      </c>
      <c r="J5" s="34"/>
    </row>
    <row r="6" spans="1:10" x14ac:dyDescent="0.25">
      <c r="A6" s="35"/>
      <c r="B6" s="35"/>
      <c r="C6" s="35"/>
      <c r="D6" s="35"/>
      <c r="E6" s="35"/>
      <c r="F6" s="35"/>
      <c r="G6" s="35"/>
      <c r="H6" s="35"/>
      <c r="I6" s="35"/>
      <c r="J6" s="35"/>
    </row>
    <row r="7" spans="1:10" x14ac:dyDescent="0.25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0" ht="15.75" x14ac:dyDescent="0.25">
      <c r="A8" s="37" t="s">
        <v>3</v>
      </c>
      <c r="B8" s="37"/>
      <c r="C8" s="37"/>
      <c r="D8" s="37"/>
      <c r="E8" s="37"/>
      <c r="F8" s="37"/>
      <c r="G8" s="37"/>
      <c r="H8" s="37"/>
      <c r="I8" s="37"/>
      <c r="J8" s="37"/>
    </row>
    <row r="9" spans="1:10" x14ac:dyDescent="0.25">
      <c r="A9" s="36"/>
      <c r="B9" s="36"/>
      <c r="C9" s="36"/>
      <c r="D9" s="36"/>
      <c r="E9" s="36"/>
      <c r="F9" s="36"/>
      <c r="G9" s="36"/>
      <c r="H9" s="36"/>
      <c r="I9" s="36"/>
      <c r="J9" s="36"/>
    </row>
    <row r="10" spans="1:10" x14ac:dyDescent="0.25">
      <c r="A10" s="32" t="s">
        <v>443</v>
      </c>
      <c r="B10" s="32"/>
      <c r="C10" s="32"/>
      <c r="D10" s="32"/>
      <c r="E10" s="32"/>
      <c r="F10" s="32"/>
      <c r="G10" s="32"/>
      <c r="H10" s="32"/>
      <c r="I10" s="32"/>
      <c r="J10" s="32"/>
    </row>
    <row r="11" spans="1:10" x14ac:dyDescent="0.25">
      <c r="A11" s="38" t="s">
        <v>444</v>
      </c>
      <c r="B11" s="38"/>
      <c r="C11" s="38"/>
      <c r="D11" s="38"/>
      <c r="E11" s="38"/>
      <c r="F11" s="38"/>
      <c r="G11" s="38"/>
      <c r="H11" s="38"/>
      <c r="I11" s="38"/>
      <c r="J11" s="38"/>
    </row>
    <row r="12" spans="1:10" x14ac:dyDescent="0.25">
      <c r="A12" s="36"/>
      <c r="B12" s="36"/>
      <c r="C12" s="36"/>
      <c r="D12" s="36"/>
      <c r="E12" s="36"/>
      <c r="F12" s="36"/>
      <c r="G12" s="36"/>
      <c r="H12" s="36"/>
      <c r="I12" s="36"/>
      <c r="J12" s="36"/>
    </row>
    <row r="13" spans="1:10" x14ac:dyDescent="0.25">
      <c r="A13" s="39" t="s">
        <v>445</v>
      </c>
      <c r="B13" s="39"/>
      <c r="C13" s="39"/>
      <c r="D13" s="39"/>
      <c r="E13" s="39"/>
      <c r="F13" s="39"/>
      <c r="G13" s="39"/>
      <c r="H13" s="39"/>
      <c r="I13" s="39" t="s">
        <v>446</v>
      </c>
      <c r="J13" s="26" t="s">
        <v>447</v>
      </c>
    </row>
    <row r="14" spans="1:10" x14ac:dyDescent="0.25">
      <c r="A14" s="39"/>
      <c r="B14" s="39"/>
      <c r="C14" s="39"/>
      <c r="D14" s="39"/>
      <c r="E14" s="39"/>
      <c r="F14" s="39"/>
      <c r="G14" s="39"/>
      <c r="H14" s="39"/>
      <c r="I14" s="39"/>
      <c r="J14" s="26"/>
    </row>
    <row r="15" spans="1:10" x14ac:dyDescent="0.25">
      <c r="A15" s="27" t="str">
        <f>IF($J$17=$A$145,"Encargos Sociais incidentes sobre a mão de obra","Administração Central")</f>
        <v>Administração Central</v>
      </c>
      <c r="B15" s="27"/>
      <c r="C15" s="27"/>
      <c r="D15" s="27"/>
      <c r="E15" s="27"/>
      <c r="F15" s="27"/>
      <c r="G15" s="27"/>
      <c r="H15" s="27"/>
      <c r="I15" s="28" t="s">
        <v>467</v>
      </c>
      <c r="J15" s="40">
        <v>3.7999999999999999E-2</v>
      </c>
    </row>
    <row r="16" spans="1:10" x14ac:dyDescent="0.25">
      <c r="A16" s="27" t="str">
        <f>IF($J$17=$A$145,"Administração Central da empresa ou consultoria - overhead","Seguro e Garantia")</f>
        <v>Seguro e Garantia</v>
      </c>
      <c r="B16" s="27"/>
      <c r="C16" s="27"/>
      <c r="D16" s="27"/>
      <c r="E16" s="27"/>
      <c r="F16" s="27"/>
      <c r="G16" s="27"/>
      <c r="H16" s="27"/>
      <c r="I16" s="28" t="s">
        <v>468</v>
      </c>
      <c r="J16" s="40">
        <v>3.2000000000000002E-3</v>
      </c>
    </row>
    <row r="17" spans="1:10" x14ac:dyDescent="0.25">
      <c r="A17" s="27" t="str">
        <f>IF($J$17=$A$145,"","Risco")</f>
        <v>Risco</v>
      </c>
      <c r="B17" s="27"/>
      <c r="C17" s="27"/>
      <c r="D17" s="27"/>
      <c r="E17" s="27"/>
      <c r="F17" s="27"/>
      <c r="G17" s="27"/>
      <c r="H17" s="27"/>
      <c r="I17" s="28" t="s">
        <v>469</v>
      </c>
      <c r="J17" s="40">
        <v>5.0000000000000001E-3</v>
      </c>
    </row>
    <row r="18" spans="1:10" x14ac:dyDescent="0.25">
      <c r="A18" s="27" t="str">
        <f>IF($J$17=$A$145,"","Despesas Financeiras")</f>
        <v>Despesas Financeiras</v>
      </c>
      <c r="B18" s="27"/>
      <c r="C18" s="27"/>
      <c r="D18" s="27"/>
      <c r="E18" s="27"/>
      <c r="F18" s="27"/>
      <c r="G18" s="27"/>
      <c r="H18" s="27"/>
      <c r="I18" s="28" t="s">
        <v>470</v>
      </c>
      <c r="J18" s="40">
        <v>1.0200000000000001E-2</v>
      </c>
    </row>
    <row r="19" spans="1:10" x14ac:dyDescent="0.25">
      <c r="A19" s="27" t="str">
        <f>IF($J$17=$A$145,"Margem bruta da empresa de consultoria","Lucro")</f>
        <v>Lucro</v>
      </c>
      <c r="B19" s="27"/>
      <c r="C19" s="27"/>
      <c r="D19" s="27"/>
      <c r="E19" s="27"/>
      <c r="F19" s="27"/>
      <c r="G19" s="27"/>
      <c r="H19" s="27"/>
      <c r="I19" s="28" t="s">
        <v>471</v>
      </c>
      <c r="J19" s="40">
        <v>6.6400000000000001E-2</v>
      </c>
    </row>
    <row r="20" spans="1:10" x14ac:dyDescent="0.25">
      <c r="A20" s="27" t="s">
        <v>448</v>
      </c>
      <c r="B20" s="27"/>
      <c r="C20" s="27"/>
      <c r="D20" s="27"/>
      <c r="E20" s="27"/>
      <c r="F20" s="27"/>
      <c r="G20" s="27"/>
      <c r="H20" s="27"/>
      <c r="I20" s="28" t="s">
        <v>449</v>
      </c>
      <c r="J20" s="40">
        <v>3.6499999999999998E-2</v>
      </c>
    </row>
    <row r="21" spans="1:10" x14ac:dyDescent="0.25">
      <c r="A21" s="27" t="s">
        <v>450</v>
      </c>
      <c r="B21" s="27"/>
      <c r="C21" s="27"/>
      <c r="D21" s="27"/>
      <c r="E21" s="27"/>
      <c r="F21" s="27"/>
      <c r="G21" s="27"/>
      <c r="H21" s="27"/>
      <c r="I21" s="28" t="s">
        <v>451</v>
      </c>
      <c r="J21" s="41">
        <v>0.03</v>
      </c>
    </row>
    <row r="22" spans="1:10" x14ac:dyDescent="0.25">
      <c r="A22" s="27" t="s">
        <v>452</v>
      </c>
      <c r="B22" s="27"/>
      <c r="C22" s="27"/>
      <c r="D22" s="27"/>
      <c r="E22" s="27"/>
      <c r="F22" s="27"/>
      <c r="G22" s="27"/>
      <c r="H22" s="27"/>
      <c r="I22" s="28" t="s">
        <v>453</v>
      </c>
      <c r="J22" s="41">
        <v>0</v>
      </c>
    </row>
    <row r="23" spans="1:10" ht="28.5" x14ac:dyDescent="0.25">
      <c r="A23" s="27" t="s">
        <v>454</v>
      </c>
      <c r="B23" s="27"/>
      <c r="C23" s="27"/>
      <c r="D23" s="27"/>
      <c r="E23" s="27"/>
      <c r="F23" s="27"/>
      <c r="G23" s="27"/>
      <c r="H23" s="27"/>
      <c r="I23" s="28" t="s">
        <v>455</v>
      </c>
      <c r="J23" s="41">
        <v>0.20730000000000001</v>
      </c>
    </row>
    <row r="24" spans="1:10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</row>
    <row r="25" spans="1:10" ht="27" customHeight="1" x14ac:dyDescent="0.25">
      <c r="A25" s="42"/>
      <c r="B25" s="43"/>
      <c r="C25" s="43"/>
      <c r="D25" s="43"/>
      <c r="E25" s="43"/>
      <c r="F25" s="43"/>
      <c r="G25" s="43"/>
      <c r="H25" s="43"/>
      <c r="I25" s="43"/>
      <c r="J25" s="43"/>
    </row>
    <row r="26" spans="1:10" x14ac:dyDescent="0.25">
      <c r="A26" s="36"/>
      <c r="B26" s="36"/>
      <c r="C26" s="36"/>
      <c r="D26" s="36"/>
      <c r="E26" s="36"/>
      <c r="F26" s="36"/>
      <c r="G26" s="36"/>
      <c r="H26" s="36"/>
      <c r="I26" s="36"/>
      <c r="J26" s="36"/>
    </row>
    <row r="27" spans="1:10" x14ac:dyDescent="0.25">
      <c r="A27" s="44" t="s">
        <v>456</v>
      </c>
      <c r="B27" s="44"/>
      <c r="C27" s="44"/>
      <c r="D27" s="44"/>
      <c r="E27" s="44"/>
      <c r="F27" s="44"/>
      <c r="G27" s="44"/>
      <c r="H27" s="44"/>
      <c r="I27" s="44"/>
      <c r="J27" s="44"/>
    </row>
    <row r="28" spans="1:10" ht="15.75" x14ac:dyDescent="0.25">
      <c r="A28" s="45"/>
      <c r="B28" s="45"/>
      <c r="C28" s="45"/>
      <c r="D28" s="46" t="s">
        <v>457</v>
      </c>
      <c r="E28" s="47" t="str">
        <f>IF($J11=$A$145,"(1+K1+K2)*(1+K3)","(1+AC + S + R + G)*(1 + DF)*(1+L)")</f>
        <v>(1+K1+K2)*(1+K3)</v>
      </c>
      <c r="F28" s="47"/>
      <c r="G28" s="47"/>
      <c r="H28" s="48" t="s">
        <v>458</v>
      </c>
      <c r="I28" s="45"/>
      <c r="J28" s="45"/>
    </row>
    <row r="29" spans="1:10" ht="15.75" x14ac:dyDescent="0.25">
      <c r="A29" s="45"/>
      <c r="B29" s="45"/>
      <c r="C29" s="45"/>
      <c r="D29" s="46"/>
      <c r="E29" s="49" t="s">
        <v>459</v>
      </c>
      <c r="F29" s="49"/>
      <c r="G29" s="49"/>
      <c r="H29" s="48"/>
      <c r="I29" s="45"/>
      <c r="J29" s="45"/>
    </row>
    <row r="30" spans="1:10" x14ac:dyDescent="0.25">
      <c r="A30" s="50"/>
      <c r="B30" s="50"/>
      <c r="C30" s="50"/>
      <c r="D30" s="50"/>
      <c r="E30" s="50"/>
      <c r="F30" s="50"/>
      <c r="G30" s="50"/>
      <c r="H30" s="50"/>
      <c r="I30" s="50"/>
      <c r="J30" s="50"/>
    </row>
    <row r="31" spans="1:10" ht="37.5" customHeight="1" x14ac:dyDescent="0.25">
      <c r="A31" s="29" t="s">
        <v>473</v>
      </c>
      <c r="B31" s="29"/>
      <c r="C31" s="29"/>
      <c r="D31" s="29"/>
      <c r="E31" s="29"/>
      <c r="F31" s="29"/>
      <c r="G31" s="29"/>
      <c r="H31" s="29"/>
      <c r="I31" s="29"/>
      <c r="J31" s="29"/>
    </row>
    <row r="32" spans="1:10" x14ac:dyDescent="0.25">
      <c r="A32" s="36"/>
      <c r="B32" s="36"/>
      <c r="C32" s="36"/>
      <c r="D32" s="36"/>
      <c r="E32" s="36"/>
      <c r="F32" s="36"/>
      <c r="G32" s="36"/>
      <c r="H32" s="36"/>
      <c r="I32" s="36"/>
      <c r="J32" s="36"/>
    </row>
    <row r="33" spans="1:10" ht="43.5" customHeight="1" x14ac:dyDescent="0.25">
      <c r="A33" s="29" t="s">
        <v>474</v>
      </c>
      <c r="B33" s="29"/>
      <c r="C33" s="29"/>
      <c r="D33" s="29"/>
      <c r="E33" s="29"/>
      <c r="F33" s="29"/>
      <c r="G33" s="29"/>
      <c r="H33" s="29"/>
      <c r="I33" s="29"/>
      <c r="J33" s="29"/>
    </row>
    <row r="34" spans="1:10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</row>
    <row r="35" spans="1:10" x14ac:dyDescent="0.25">
      <c r="A35" s="36" t="s">
        <v>460</v>
      </c>
      <c r="B35" s="36"/>
      <c r="C35" s="36"/>
      <c r="D35" s="36"/>
      <c r="E35" s="36"/>
      <c r="F35" s="36"/>
      <c r="G35" s="36"/>
      <c r="H35" s="36"/>
      <c r="I35" s="36"/>
      <c r="J35" s="36"/>
    </row>
    <row r="36" spans="1:10" x14ac:dyDescent="0.25">
      <c r="A36" s="30"/>
      <c r="B36" s="30"/>
      <c r="C36" s="30"/>
      <c r="D36" s="30"/>
      <c r="E36" s="30"/>
      <c r="F36" s="30"/>
      <c r="G36" s="30"/>
      <c r="H36" s="30"/>
      <c r="I36" s="30"/>
      <c r="J36" s="30"/>
    </row>
    <row r="37" spans="1:10" x14ac:dyDescent="0.25">
      <c r="A37" s="36"/>
      <c r="B37" s="36"/>
      <c r="C37" s="36"/>
      <c r="D37" s="36"/>
      <c r="E37" s="36"/>
      <c r="F37" s="36"/>
      <c r="G37" s="36"/>
      <c r="H37" s="36"/>
      <c r="I37" s="36"/>
      <c r="J37" s="36"/>
    </row>
    <row r="38" spans="1:10" x14ac:dyDescent="0.25">
      <c r="A38" s="51" t="str">
        <f>Import.Município</f>
        <v>LAGES SC</v>
      </c>
      <c r="B38" s="51"/>
      <c r="C38" s="51"/>
      <c r="D38" s="51"/>
      <c r="E38" s="36"/>
      <c r="F38" s="36"/>
      <c r="G38" s="52">
        <f>[2]DADOS!$C$25</f>
        <v>45810</v>
      </c>
      <c r="H38" s="52"/>
      <c r="I38" s="52"/>
      <c r="J38" s="52"/>
    </row>
    <row r="39" spans="1:10" x14ac:dyDescent="0.25">
      <c r="A39" s="53" t="s">
        <v>461</v>
      </c>
      <c r="B39" s="53"/>
      <c r="C39" s="53"/>
      <c r="D39" s="53"/>
      <c r="E39" s="36"/>
      <c r="F39" s="54"/>
      <c r="G39" s="55" t="s">
        <v>462</v>
      </c>
      <c r="H39" s="56"/>
      <c r="I39" s="56"/>
      <c r="J39" s="56"/>
    </row>
    <row r="40" spans="1:10" x14ac:dyDescent="0.25">
      <c r="A40" s="36"/>
      <c r="B40" s="36"/>
      <c r="C40" s="36"/>
      <c r="D40" s="36"/>
      <c r="E40" s="36"/>
      <c r="F40" s="36"/>
      <c r="G40" s="36"/>
      <c r="H40" s="36"/>
      <c r="I40" s="36"/>
      <c r="J40" s="36"/>
    </row>
    <row r="41" spans="1:10" x14ac:dyDescent="0.25">
      <c r="A41" s="57"/>
      <c r="B41" s="57"/>
      <c r="C41" s="57"/>
      <c r="D41" s="57"/>
      <c r="E41" s="58"/>
      <c r="F41" s="36"/>
      <c r="G41" s="36"/>
      <c r="H41" s="36"/>
      <c r="I41" s="36"/>
      <c r="J41" s="36"/>
    </row>
    <row r="42" spans="1:10" x14ac:dyDescent="0.25">
      <c r="A42" s="59" t="s">
        <v>463</v>
      </c>
      <c r="B42" s="59"/>
      <c r="C42" s="59"/>
      <c r="D42" s="59"/>
      <c r="E42" s="36"/>
      <c r="F42" s="36"/>
      <c r="G42" s="36"/>
      <c r="H42" s="36"/>
      <c r="I42" s="36"/>
      <c r="J42" s="36"/>
    </row>
    <row r="43" spans="1:10" x14ac:dyDescent="0.25">
      <c r="A43" s="60" t="s">
        <v>464</v>
      </c>
      <c r="B43" s="31" t="str">
        <f t="array" ref="B43:B45">Import.RespOrçamento</f>
        <v>Luiz Ricardo F. Soares</v>
      </c>
      <c r="C43" s="62"/>
      <c r="D43" s="62"/>
      <c r="E43" s="58"/>
      <c r="F43" s="36"/>
      <c r="G43" s="36"/>
      <c r="H43" s="36"/>
      <c r="I43" s="36"/>
      <c r="J43" s="36"/>
    </row>
    <row r="44" spans="1:10" x14ac:dyDescent="0.25">
      <c r="A44" s="60" t="s">
        <v>465</v>
      </c>
      <c r="B44" s="61" t="str">
        <v>175448-8</v>
      </c>
      <c r="C44" s="62"/>
      <c r="D44" s="62"/>
      <c r="E44" s="58"/>
      <c r="F44" s="36"/>
      <c r="G44" s="36"/>
      <c r="H44" s="36"/>
      <c r="I44" s="36"/>
      <c r="J44" s="36"/>
    </row>
    <row r="45" spans="1:10" x14ac:dyDescent="0.25">
      <c r="A45" s="60" t="s">
        <v>466</v>
      </c>
      <c r="B45" s="61" t="str">
        <v>9836168-3</v>
      </c>
      <c r="C45" s="62"/>
      <c r="D45" s="62"/>
      <c r="E45" s="58"/>
      <c r="F45" s="36"/>
      <c r="G45" s="36"/>
      <c r="H45" s="36"/>
      <c r="I45" s="36"/>
      <c r="J45" s="36"/>
    </row>
  </sheetData>
  <mergeCells count="35">
    <mergeCell ref="A36:J36"/>
    <mergeCell ref="A38:D38"/>
    <mergeCell ref="G38:J38"/>
    <mergeCell ref="A39:D39"/>
    <mergeCell ref="A41:D41"/>
    <mergeCell ref="A42:D42"/>
    <mergeCell ref="D28:D29"/>
    <mergeCell ref="E28:G28"/>
    <mergeCell ref="H28:H29"/>
    <mergeCell ref="E29:G29"/>
    <mergeCell ref="A31:J31"/>
    <mergeCell ref="A33:J33"/>
    <mergeCell ref="A21:H21"/>
    <mergeCell ref="A22:H22"/>
    <mergeCell ref="A23:H23"/>
    <mergeCell ref="B25:J25"/>
    <mergeCell ref="A27:J27"/>
    <mergeCell ref="A15:H15"/>
    <mergeCell ref="A16:H16"/>
    <mergeCell ref="A17:H17"/>
    <mergeCell ref="A18:H18"/>
    <mergeCell ref="A19:H19"/>
    <mergeCell ref="A20:H20"/>
    <mergeCell ref="A8:J8"/>
    <mergeCell ref="A10:J10"/>
    <mergeCell ref="A11:J11"/>
    <mergeCell ref="A13:H14"/>
    <mergeCell ref="I13:I14"/>
    <mergeCell ref="J13:J14"/>
    <mergeCell ref="A1:J1"/>
    <mergeCell ref="A2:J2"/>
    <mergeCell ref="A4:H4"/>
    <mergeCell ref="I4:J4"/>
    <mergeCell ref="A5:H5"/>
    <mergeCell ref="I5:J5"/>
  </mergeCells>
  <conditionalFormatting sqref="J23">
    <cfRule type="expression" dxfId="379" priority="2" stopIfTrue="1">
      <formula>DESONERACAO="não"</formula>
    </cfRule>
  </conditionalFormatting>
  <dataValidations disablePrompts="1" count="6">
    <dataValidation operator="greaterThanOrEqual" allowBlank="1" showErrorMessage="1" errorTitle="Erro de valores" error="Digite um valor igual a 0% ou 2%." sqref="J22" xr:uid="{96D8814A-FA05-471D-9D34-8A3F5D0EEB50}">
      <formula1>0</formula1>
      <formula2>0</formula2>
    </dataValidation>
    <dataValidation type="list" allowBlank="1" showErrorMessage="1" sqref="A11:J11" xr:uid="{752BF212-CA1E-47C3-BB0B-C5670DF56E28}">
      <formula1>BDI.TipoObra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I4:J4" xr:uid="{7A7FCDAA-5C19-4319-922A-F17D75CADBD7}">
      <formula1>0</formula1>
      <formula2>1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I5:J5" xr:uid="{55233017-78DD-4BA9-A890-EE07DF37A4C3}">
      <formula1>0</formula1>
      <formula2>0</formula2>
    </dataValidation>
    <dataValidation type="decimal" allowBlank="1" showErrorMessage="1" errorTitle="Erro de valores" error="Digite um valor maior do que 0." sqref="J21" xr:uid="{0564AB26-A3B5-4742-996D-EC98F18C8059}">
      <formula1>0</formula1>
      <formula2>1</formula2>
    </dataValidation>
    <dataValidation type="decimal" allowBlank="1" showErrorMessage="1" errorTitle="Erro de valores" error="Digite um valor entre 0% e 100%" sqref="J15:J20" xr:uid="{C10C27A6-0558-45A5-9F5E-96E778C9AAC0}">
      <formula1>0</formula1>
      <formula2>1</formula2>
    </dataValidation>
  </dataValidations>
  <pageMargins left="0.511811024" right="0.511811024" top="0.78740157499999996" bottom="0.78740157499999996" header="0.31496062000000002" footer="0.31496062000000002"/>
  <pageSetup paperSize="0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0DBDB-8E2E-439D-B3A0-E5415D4BE2BE}">
  <dimension ref="A1:J45"/>
  <sheetViews>
    <sheetView showGridLines="0" view="pageBreakPreview" zoomScale="85" zoomScaleNormal="100" zoomScaleSheetLayoutView="85" workbookViewId="0">
      <selection activeCell="H39" sqref="H39"/>
    </sheetView>
  </sheetViews>
  <sheetFormatPr defaultRowHeight="15" x14ac:dyDescent="0.25"/>
  <cols>
    <col min="1" max="1" width="28.28515625" style="16" customWidth="1"/>
    <col min="2" max="2" width="10.5703125" style="16" customWidth="1"/>
    <col min="3" max="10" width="9.140625" style="16"/>
  </cols>
  <sheetData>
    <row r="1" spans="1:10" x14ac:dyDescent="0.25">
      <c r="A1" s="32" t="s">
        <v>440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x14ac:dyDescent="0.25">
      <c r="A2" s="24" t="s">
        <v>472</v>
      </c>
      <c r="B2" s="24"/>
      <c r="C2" s="24"/>
      <c r="D2" s="24"/>
      <c r="E2" s="24"/>
      <c r="F2" s="24"/>
      <c r="G2" s="24"/>
      <c r="H2" s="24"/>
      <c r="I2" s="24"/>
      <c r="J2" s="24"/>
    </row>
    <row r="3" spans="1:10" x14ac:dyDescent="0.25">
      <c r="A3" s="33"/>
      <c r="B3" s="33"/>
      <c r="C3" s="33"/>
      <c r="D3" s="33"/>
      <c r="E3" s="33"/>
      <c r="F3" s="33"/>
      <c r="G3" s="33"/>
      <c r="H3" s="33"/>
      <c r="I3" s="33"/>
      <c r="J3" s="33"/>
    </row>
    <row r="4" spans="1:10" x14ac:dyDescent="0.25">
      <c r="A4" s="25" t="s">
        <v>441</v>
      </c>
      <c r="B4" s="25"/>
      <c r="C4" s="25"/>
      <c r="D4" s="25"/>
      <c r="E4" s="25"/>
      <c r="F4" s="25"/>
      <c r="G4" s="25"/>
      <c r="H4" s="25"/>
      <c r="I4" s="34">
        <v>1</v>
      </c>
      <c r="J4" s="34"/>
    </row>
    <row r="5" spans="1:10" x14ac:dyDescent="0.25">
      <c r="A5" s="25" t="s">
        <v>442</v>
      </c>
      <c r="B5" s="25"/>
      <c r="C5" s="25"/>
      <c r="D5" s="25"/>
      <c r="E5" s="25"/>
      <c r="F5" s="25"/>
      <c r="G5" s="25"/>
      <c r="H5" s="25"/>
      <c r="I5" s="34">
        <v>0.03</v>
      </c>
      <c r="J5" s="34"/>
    </row>
    <row r="6" spans="1:10" x14ac:dyDescent="0.25">
      <c r="A6" s="35"/>
      <c r="B6" s="35"/>
      <c r="C6" s="35"/>
      <c r="D6" s="35"/>
      <c r="E6" s="35"/>
      <c r="F6" s="35"/>
      <c r="G6" s="35"/>
      <c r="H6" s="35"/>
      <c r="I6" s="35"/>
      <c r="J6" s="35"/>
    </row>
    <row r="7" spans="1:10" x14ac:dyDescent="0.25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0" ht="15.75" x14ac:dyDescent="0.25">
      <c r="A8" s="37" t="s">
        <v>20</v>
      </c>
      <c r="B8" s="37"/>
      <c r="C8" s="37"/>
      <c r="D8" s="37"/>
      <c r="E8" s="37"/>
      <c r="F8" s="37"/>
      <c r="G8" s="37"/>
      <c r="H8" s="37"/>
      <c r="I8" s="37"/>
      <c r="J8" s="37"/>
    </row>
    <row r="9" spans="1:10" x14ac:dyDescent="0.25">
      <c r="A9" s="36"/>
      <c r="B9" s="36"/>
      <c r="C9" s="36"/>
      <c r="D9" s="36"/>
      <c r="E9" s="36"/>
      <c r="F9" s="36"/>
      <c r="G9" s="36"/>
      <c r="H9" s="36"/>
      <c r="I9" s="36"/>
      <c r="J9" s="36"/>
    </row>
    <row r="10" spans="1:10" x14ac:dyDescent="0.25">
      <c r="A10" s="32" t="s">
        <v>443</v>
      </c>
      <c r="B10" s="32"/>
      <c r="C10" s="32"/>
      <c r="D10" s="32"/>
      <c r="E10" s="32"/>
      <c r="F10" s="32"/>
      <c r="G10" s="32"/>
      <c r="H10" s="32"/>
      <c r="I10" s="32"/>
      <c r="J10" s="32"/>
    </row>
    <row r="11" spans="1:10" x14ac:dyDescent="0.25">
      <c r="A11" s="38" t="s">
        <v>475</v>
      </c>
      <c r="B11" s="38"/>
      <c r="C11" s="38"/>
      <c r="D11" s="38"/>
      <c r="E11" s="38"/>
      <c r="F11" s="38"/>
      <c r="G11" s="38"/>
      <c r="H11" s="38"/>
      <c r="I11" s="38"/>
      <c r="J11" s="38"/>
    </row>
    <row r="12" spans="1:10" x14ac:dyDescent="0.25">
      <c r="A12" s="36"/>
      <c r="B12" s="36"/>
      <c r="C12" s="36"/>
      <c r="D12" s="36"/>
      <c r="E12" s="36"/>
      <c r="F12" s="36"/>
      <c r="G12" s="36"/>
      <c r="H12" s="36"/>
      <c r="I12" s="36"/>
      <c r="J12" s="36"/>
    </row>
    <row r="13" spans="1:10" x14ac:dyDescent="0.25">
      <c r="A13" s="39" t="s">
        <v>445</v>
      </c>
      <c r="B13" s="39"/>
      <c r="C13" s="39"/>
      <c r="D13" s="39"/>
      <c r="E13" s="39"/>
      <c r="F13" s="39"/>
      <c r="G13" s="39"/>
      <c r="H13" s="39"/>
      <c r="I13" s="39" t="s">
        <v>446</v>
      </c>
      <c r="J13" s="26" t="s">
        <v>447</v>
      </c>
    </row>
    <row r="14" spans="1:10" x14ac:dyDescent="0.25">
      <c r="A14" s="39"/>
      <c r="B14" s="39"/>
      <c r="C14" s="39"/>
      <c r="D14" s="39"/>
      <c r="E14" s="39"/>
      <c r="F14" s="39"/>
      <c r="G14" s="39"/>
      <c r="H14" s="39"/>
      <c r="I14" s="39"/>
      <c r="J14" s="26"/>
    </row>
    <row r="15" spans="1:10" x14ac:dyDescent="0.25">
      <c r="A15" s="27" t="str">
        <f>IF($J$17=$A$145,"Encargos Sociais incidentes sobre a mão de obra","Administração Central")</f>
        <v>Administração Central</v>
      </c>
      <c r="B15" s="27"/>
      <c r="C15" s="27"/>
      <c r="D15" s="27"/>
      <c r="E15" s="27"/>
      <c r="F15" s="27"/>
      <c r="G15" s="27"/>
      <c r="H15" s="27"/>
      <c r="I15" s="28" t="s">
        <v>467</v>
      </c>
      <c r="J15" s="40">
        <v>1.4999999999999999E-2</v>
      </c>
    </row>
    <row r="16" spans="1:10" x14ac:dyDescent="0.25">
      <c r="A16" s="27" t="str">
        <f>IF($J$17=$A$145,"Administração Central da empresa ou consultoria - overhead","Seguro e Garantia")</f>
        <v>Seguro e Garantia</v>
      </c>
      <c r="B16" s="27"/>
      <c r="C16" s="27"/>
      <c r="D16" s="27"/>
      <c r="E16" s="27"/>
      <c r="F16" s="27"/>
      <c r="G16" s="27"/>
      <c r="H16" s="27"/>
      <c r="I16" s="28" t="s">
        <v>468</v>
      </c>
      <c r="J16" s="40">
        <v>3.0000000000000001E-3</v>
      </c>
    </row>
    <row r="17" spans="1:10" x14ac:dyDescent="0.25">
      <c r="A17" s="27" t="str">
        <f>IF($J$17=$A$145,"","Risco")</f>
        <v>Risco</v>
      </c>
      <c r="B17" s="27"/>
      <c r="C17" s="27"/>
      <c r="D17" s="27"/>
      <c r="E17" s="27"/>
      <c r="F17" s="27"/>
      <c r="G17" s="27"/>
      <c r="H17" s="27"/>
      <c r="I17" s="28" t="s">
        <v>469</v>
      </c>
      <c r="J17" s="40">
        <v>5.6000000000000008E-3</v>
      </c>
    </row>
    <row r="18" spans="1:10" x14ac:dyDescent="0.25">
      <c r="A18" s="27" t="str">
        <f>IF($J$17=$A$145,"","Despesas Financeiras")</f>
        <v>Despesas Financeiras</v>
      </c>
      <c r="B18" s="27"/>
      <c r="C18" s="27"/>
      <c r="D18" s="27"/>
      <c r="E18" s="27"/>
      <c r="F18" s="27"/>
      <c r="G18" s="27"/>
      <c r="H18" s="27"/>
      <c r="I18" s="28" t="s">
        <v>470</v>
      </c>
      <c r="J18" s="40">
        <v>8.5000000000000006E-3</v>
      </c>
    </row>
    <row r="19" spans="1:10" x14ac:dyDescent="0.25">
      <c r="A19" s="27" t="str">
        <f>IF($J$17=$A$145,"Margem bruta da empresa de consultoria","Lucro")</f>
        <v>Lucro</v>
      </c>
      <c r="B19" s="27"/>
      <c r="C19" s="27"/>
      <c r="D19" s="27"/>
      <c r="E19" s="27"/>
      <c r="F19" s="27"/>
      <c r="G19" s="27"/>
      <c r="H19" s="27"/>
      <c r="I19" s="28" t="s">
        <v>471</v>
      </c>
      <c r="J19" s="40">
        <v>3.5000000000000003E-2</v>
      </c>
    </row>
    <row r="20" spans="1:10" x14ac:dyDescent="0.25">
      <c r="A20" s="27" t="s">
        <v>448</v>
      </c>
      <c r="B20" s="27"/>
      <c r="C20" s="27"/>
      <c r="D20" s="27"/>
      <c r="E20" s="27"/>
      <c r="F20" s="27"/>
      <c r="G20" s="27"/>
      <c r="H20" s="27"/>
      <c r="I20" s="28" t="s">
        <v>449</v>
      </c>
      <c r="J20" s="40">
        <v>3.6499999999999998E-2</v>
      </c>
    </row>
    <row r="21" spans="1:10" x14ac:dyDescent="0.25">
      <c r="A21" s="27" t="s">
        <v>450</v>
      </c>
      <c r="B21" s="27"/>
      <c r="C21" s="27"/>
      <c r="D21" s="27"/>
      <c r="E21" s="27"/>
      <c r="F21" s="27"/>
      <c r="G21" s="27"/>
      <c r="H21" s="27"/>
      <c r="I21" s="28" t="s">
        <v>451</v>
      </c>
      <c r="J21" s="41">
        <v>0.03</v>
      </c>
    </row>
    <row r="22" spans="1:10" x14ac:dyDescent="0.25">
      <c r="A22" s="27" t="s">
        <v>452</v>
      </c>
      <c r="B22" s="27"/>
      <c r="C22" s="27"/>
      <c r="D22" s="27"/>
      <c r="E22" s="27"/>
      <c r="F22" s="27"/>
      <c r="G22" s="27"/>
      <c r="H22" s="27"/>
      <c r="I22" s="28" t="s">
        <v>453</v>
      </c>
      <c r="J22" s="41">
        <v>0</v>
      </c>
    </row>
    <row r="23" spans="1:10" ht="28.5" x14ac:dyDescent="0.25">
      <c r="A23" s="27" t="s">
        <v>454</v>
      </c>
      <c r="B23" s="27"/>
      <c r="C23" s="27"/>
      <c r="D23" s="27"/>
      <c r="E23" s="27"/>
      <c r="F23" s="27"/>
      <c r="G23" s="27"/>
      <c r="H23" s="27"/>
      <c r="I23" s="28" t="s">
        <v>455</v>
      </c>
      <c r="J23" s="41">
        <v>0.14449999999999999</v>
      </c>
    </row>
    <row r="24" spans="1:10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</row>
    <row r="25" spans="1:10" ht="27" customHeight="1" x14ac:dyDescent="0.25">
      <c r="A25" s="42"/>
      <c r="B25" s="43"/>
      <c r="C25" s="43"/>
      <c r="D25" s="43"/>
      <c r="E25" s="43"/>
      <c r="F25" s="43"/>
      <c r="G25" s="43"/>
      <c r="H25" s="43"/>
      <c r="I25" s="43"/>
      <c r="J25" s="43"/>
    </row>
    <row r="26" spans="1:10" x14ac:dyDescent="0.25">
      <c r="A26" s="36"/>
      <c r="B26" s="36"/>
      <c r="C26" s="36"/>
      <c r="D26" s="36"/>
      <c r="E26" s="36"/>
      <c r="F26" s="36"/>
      <c r="G26" s="36"/>
      <c r="H26" s="36"/>
      <c r="I26" s="36"/>
      <c r="J26" s="36"/>
    </row>
    <row r="27" spans="1:10" x14ac:dyDescent="0.25">
      <c r="A27" s="44" t="s">
        <v>456</v>
      </c>
      <c r="B27" s="44"/>
      <c r="C27" s="44"/>
      <c r="D27" s="44"/>
      <c r="E27" s="44"/>
      <c r="F27" s="44"/>
      <c r="G27" s="44"/>
      <c r="H27" s="44"/>
      <c r="I27" s="44"/>
      <c r="J27" s="44"/>
    </row>
    <row r="28" spans="1:10" ht="15.75" x14ac:dyDescent="0.25">
      <c r="A28" s="45"/>
      <c r="B28" s="45"/>
      <c r="C28" s="45"/>
      <c r="D28" s="46" t="s">
        <v>457</v>
      </c>
      <c r="E28" s="47" t="str">
        <f>IF($J11=$A$145,"(1+K1+K2)*(1+K3)","(1+AC + S + R + G)*(1 + DF)*(1+L)")</f>
        <v>(1+K1+K2)*(1+K3)</v>
      </c>
      <c r="F28" s="47"/>
      <c r="G28" s="47"/>
      <c r="H28" s="48" t="s">
        <v>458</v>
      </c>
      <c r="I28" s="45"/>
      <c r="J28" s="45"/>
    </row>
    <row r="29" spans="1:10" ht="15.75" x14ac:dyDescent="0.25">
      <c r="A29" s="45"/>
      <c r="B29" s="45"/>
      <c r="C29" s="45"/>
      <c r="D29" s="46"/>
      <c r="E29" s="49" t="s">
        <v>459</v>
      </c>
      <c r="F29" s="49"/>
      <c r="G29" s="49"/>
      <c r="H29" s="48"/>
      <c r="I29" s="45"/>
      <c r="J29" s="45"/>
    </row>
    <row r="30" spans="1:10" x14ac:dyDescent="0.25">
      <c r="A30" s="50"/>
      <c r="B30" s="50"/>
      <c r="C30" s="50"/>
      <c r="D30" s="50"/>
      <c r="E30" s="50"/>
      <c r="F30" s="50"/>
      <c r="G30" s="50"/>
      <c r="H30" s="50"/>
      <c r="I30" s="50"/>
      <c r="J30" s="50"/>
    </row>
    <row r="31" spans="1:10" ht="37.5" customHeight="1" x14ac:dyDescent="0.25">
      <c r="A31" s="29" t="s">
        <v>473</v>
      </c>
      <c r="B31" s="29"/>
      <c r="C31" s="29"/>
      <c r="D31" s="29"/>
      <c r="E31" s="29"/>
      <c r="F31" s="29"/>
      <c r="G31" s="29"/>
      <c r="H31" s="29"/>
      <c r="I31" s="29"/>
      <c r="J31" s="29"/>
    </row>
    <row r="32" spans="1:10" x14ac:dyDescent="0.25">
      <c r="A32" s="36"/>
      <c r="B32" s="36"/>
      <c r="C32" s="36"/>
      <c r="D32" s="36"/>
      <c r="E32" s="36"/>
      <c r="F32" s="36"/>
      <c r="G32" s="36"/>
      <c r="H32" s="36"/>
      <c r="I32" s="36"/>
      <c r="J32" s="36"/>
    </row>
    <row r="33" spans="1:10" ht="43.5" customHeight="1" x14ac:dyDescent="0.25">
      <c r="A33" s="29" t="s">
        <v>474</v>
      </c>
      <c r="B33" s="29"/>
      <c r="C33" s="29"/>
      <c r="D33" s="29"/>
      <c r="E33" s="29"/>
      <c r="F33" s="29"/>
      <c r="G33" s="29"/>
      <c r="H33" s="29"/>
      <c r="I33" s="29"/>
      <c r="J33" s="29"/>
    </row>
    <row r="34" spans="1:10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</row>
    <row r="35" spans="1:10" x14ac:dyDescent="0.25">
      <c r="A35" s="36" t="s">
        <v>460</v>
      </c>
      <c r="B35" s="36"/>
      <c r="C35" s="36"/>
      <c r="D35" s="36"/>
      <c r="E35" s="36"/>
      <c r="F35" s="36"/>
      <c r="G35" s="36"/>
      <c r="H35" s="36"/>
      <c r="I35" s="36"/>
      <c r="J35" s="36"/>
    </row>
    <row r="36" spans="1:10" x14ac:dyDescent="0.25">
      <c r="A36" s="30"/>
      <c r="B36" s="30"/>
      <c r="C36" s="30"/>
      <c r="D36" s="30"/>
      <c r="E36" s="30"/>
      <c r="F36" s="30"/>
      <c r="G36" s="30"/>
      <c r="H36" s="30"/>
      <c r="I36" s="30"/>
      <c r="J36" s="30"/>
    </row>
    <row r="37" spans="1:10" x14ac:dyDescent="0.25">
      <c r="A37" s="36"/>
      <c r="B37" s="36"/>
      <c r="C37" s="36"/>
      <c r="D37" s="36"/>
      <c r="E37" s="36"/>
      <c r="F37" s="36"/>
      <c r="G37" s="36"/>
      <c r="H37" s="36"/>
      <c r="I37" s="36"/>
      <c r="J37" s="36"/>
    </row>
    <row r="38" spans="1:10" x14ac:dyDescent="0.25">
      <c r="A38" s="51" t="str">
        <f>Import.Município</f>
        <v>LAGES SC</v>
      </c>
      <c r="B38" s="51"/>
      <c r="C38" s="51"/>
      <c r="D38" s="51"/>
      <c r="E38" s="36"/>
      <c r="F38" s="36"/>
      <c r="G38" s="52">
        <f>[2]DADOS!$C$25</f>
        <v>45810</v>
      </c>
      <c r="H38" s="52"/>
      <c r="I38" s="52"/>
      <c r="J38" s="52"/>
    </row>
    <row r="39" spans="1:10" x14ac:dyDescent="0.25">
      <c r="A39" s="53" t="s">
        <v>461</v>
      </c>
      <c r="B39" s="53"/>
      <c r="C39" s="53"/>
      <c r="D39" s="53"/>
      <c r="E39" s="36"/>
      <c r="F39" s="54"/>
      <c r="G39" s="55" t="s">
        <v>462</v>
      </c>
      <c r="H39" s="56"/>
      <c r="I39" s="56"/>
      <c r="J39" s="56"/>
    </row>
    <row r="40" spans="1:10" x14ac:dyDescent="0.25">
      <c r="A40" s="36"/>
      <c r="B40" s="36"/>
      <c r="C40" s="36"/>
      <c r="D40" s="36"/>
      <c r="E40" s="36"/>
      <c r="F40" s="36"/>
      <c r="G40" s="36"/>
      <c r="H40" s="36"/>
      <c r="I40" s="36"/>
      <c r="J40" s="36"/>
    </row>
    <row r="41" spans="1:10" x14ac:dyDescent="0.25">
      <c r="A41" s="57"/>
      <c r="B41" s="57"/>
      <c r="C41" s="57"/>
      <c r="D41" s="57"/>
      <c r="E41" s="58"/>
      <c r="F41" s="36"/>
      <c r="G41" s="36"/>
      <c r="H41" s="36"/>
      <c r="I41" s="36"/>
      <c r="J41" s="36"/>
    </row>
    <row r="42" spans="1:10" x14ac:dyDescent="0.25">
      <c r="A42" s="59" t="s">
        <v>463</v>
      </c>
      <c r="B42" s="59"/>
      <c r="C42" s="59"/>
      <c r="D42" s="59"/>
      <c r="E42" s="36"/>
      <c r="F42" s="36"/>
      <c r="G42" s="36"/>
      <c r="H42" s="36"/>
      <c r="I42" s="36"/>
      <c r="J42" s="36"/>
    </row>
    <row r="43" spans="1:10" x14ac:dyDescent="0.25">
      <c r="A43" s="60" t="s">
        <v>464</v>
      </c>
      <c r="B43" s="31" t="str">
        <f t="array" ref="B43:B45">Import.RespOrçamento</f>
        <v>Luiz Ricardo F. Soares</v>
      </c>
      <c r="C43" s="62"/>
      <c r="D43" s="62"/>
      <c r="E43" s="58"/>
      <c r="F43" s="36"/>
      <c r="G43" s="36"/>
      <c r="H43" s="36"/>
      <c r="I43" s="36"/>
      <c r="J43" s="36"/>
    </row>
    <row r="44" spans="1:10" x14ac:dyDescent="0.25">
      <c r="A44" s="60" t="s">
        <v>465</v>
      </c>
      <c r="B44" s="61" t="str">
        <v>175448-8</v>
      </c>
      <c r="C44" s="62"/>
      <c r="D44" s="62"/>
      <c r="E44" s="58"/>
      <c r="F44" s="36"/>
      <c r="G44" s="36"/>
      <c r="H44" s="36"/>
      <c r="I44" s="36"/>
      <c r="J44" s="36"/>
    </row>
    <row r="45" spans="1:10" x14ac:dyDescent="0.25">
      <c r="A45" s="60" t="s">
        <v>466</v>
      </c>
      <c r="B45" s="61" t="str">
        <v>9836168-3</v>
      </c>
      <c r="C45" s="62"/>
      <c r="D45" s="62"/>
      <c r="E45" s="58"/>
      <c r="F45" s="36"/>
      <c r="G45" s="36"/>
      <c r="H45" s="36"/>
      <c r="I45" s="36"/>
      <c r="J45" s="36"/>
    </row>
  </sheetData>
  <mergeCells count="35">
    <mergeCell ref="A36:J36"/>
    <mergeCell ref="A38:D38"/>
    <mergeCell ref="G38:J38"/>
    <mergeCell ref="A39:D39"/>
    <mergeCell ref="A41:D41"/>
    <mergeCell ref="A42:D42"/>
    <mergeCell ref="D28:D29"/>
    <mergeCell ref="E28:G28"/>
    <mergeCell ref="H28:H29"/>
    <mergeCell ref="E29:G29"/>
    <mergeCell ref="A31:J31"/>
    <mergeCell ref="A33:J33"/>
    <mergeCell ref="A21:H21"/>
    <mergeCell ref="A22:H22"/>
    <mergeCell ref="A23:H23"/>
    <mergeCell ref="B25:J25"/>
    <mergeCell ref="A27:J27"/>
    <mergeCell ref="A15:H15"/>
    <mergeCell ref="A16:H16"/>
    <mergeCell ref="A17:H17"/>
    <mergeCell ref="A18:H18"/>
    <mergeCell ref="A19:H19"/>
    <mergeCell ref="A20:H20"/>
    <mergeCell ref="A8:J8"/>
    <mergeCell ref="A10:J10"/>
    <mergeCell ref="A11:J11"/>
    <mergeCell ref="A13:H14"/>
    <mergeCell ref="I13:I14"/>
    <mergeCell ref="J13:J14"/>
    <mergeCell ref="A1:J1"/>
    <mergeCell ref="A2:J2"/>
    <mergeCell ref="A4:H4"/>
    <mergeCell ref="I4:J4"/>
    <mergeCell ref="A5:H5"/>
    <mergeCell ref="I5:J5"/>
  </mergeCells>
  <conditionalFormatting sqref="J23">
    <cfRule type="expression" dxfId="378" priority="2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J15:J20" xr:uid="{E1FB0C71-F8F5-4990-8F7F-CF867DE8D687}">
      <formula1>0</formula1>
      <formula2>1</formula2>
    </dataValidation>
    <dataValidation type="decimal" allowBlank="1" showErrorMessage="1" errorTitle="Erro de valores" error="Digite um valor maior do que 0." sqref="J21" xr:uid="{966694B7-F8FE-4155-9518-9CA0D79946BF}">
      <formula1>0</formula1>
      <formula2>1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I5:J5" xr:uid="{E55CA0A9-9DB5-4749-B0ED-EE68F4AB1B46}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I4:J4" xr:uid="{9DF3486F-8BC7-45CF-8F68-022C5A466BB8}">
      <formula1>0</formula1>
      <formula2>1</formula2>
    </dataValidation>
    <dataValidation type="list" allowBlank="1" showErrorMessage="1" sqref="A11:J11" xr:uid="{F66BAC59-BA0C-49DB-8827-C4A067326CEB}">
      <formula1>BDI.TipoObra</formula1>
      <formula2>0</formula2>
    </dataValidation>
    <dataValidation operator="greaterThanOrEqual" allowBlank="1" showErrorMessage="1" errorTitle="Erro de valores" error="Digite um valor igual a 0% ou 2%." sqref="J22" xr:uid="{434C3DDC-159A-44B6-A8AC-33003119C7DE}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0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EBCA2-EBFA-4511-BC40-83B8F4F36D76}">
  <dimension ref="A1:J116"/>
  <sheetViews>
    <sheetView workbookViewId="0">
      <selection activeCell="H13" sqref="H13"/>
    </sheetView>
  </sheetViews>
  <sheetFormatPr defaultRowHeight="15" x14ac:dyDescent="0.25"/>
  <cols>
    <col min="1" max="1" width="12.140625" customWidth="1"/>
    <col min="2" max="2" width="18" customWidth="1"/>
    <col min="4" max="4" width="53.5703125" customWidth="1"/>
    <col min="5" max="5" width="9.85546875" customWidth="1"/>
    <col min="6" max="6" width="16.5703125" customWidth="1"/>
    <col min="7" max="7" width="14.42578125" customWidth="1"/>
    <col min="8" max="8" width="9.5703125" customWidth="1"/>
    <col min="9" max="9" width="14" customWidth="1"/>
    <col min="10" max="10" width="23.7109375" customWidth="1"/>
  </cols>
  <sheetData>
    <row r="1" spans="1:10" s="16" customFormat="1" ht="30" x14ac:dyDescent="0.25">
      <c r="A1" s="23" t="s">
        <v>312</v>
      </c>
      <c r="B1" s="23" t="s">
        <v>313</v>
      </c>
      <c r="C1" s="23" t="s">
        <v>314</v>
      </c>
      <c r="D1" s="23" t="s">
        <v>315</v>
      </c>
      <c r="E1" s="23" t="s">
        <v>316</v>
      </c>
      <c r="F1" s="23" t="s">
        <v>317</v>
      </c>
      <c r="G1" s="23" t="s">
        <v>318</v>
      </c>
      <c r="H1" s="23" t="s">
        <v>319</v>
      </c>
      <c r="I1" s="23" t="s">
        <v>320</v>
      </c>
      <c r="J1" s="23" t="s">
        <v>321</v>
      </c>
    </row>
    <row r="2" spans="1:10" x14ac:dyDescent="0.25">
      <c r="A2" s="17" t="str">
        <f>Import.DescLote</f>
        <v>Revitalização da Av. Aristeu Rodolfo</v>
      </c>
      <c r="B2" s="18"/>
      <c r="C2" s="18"/>
      <c r="D2" s="18"/>
      <c r="E2" s="19"/>
      <c r="F2" s="20"/>
      <c r="G2" s="20"/>
      <c r="H2" s="21"/>
      <c r="I2" s="20"/>
      <c r="J2" s="22">
        <f ca="1">SUMIF(OFFSET($C2,1,0,ROW(J117)-ROW(J2)-1),"S",OFFSET(J2,1,0,ROW(J117)-ROW(J2)-1))</f>
        <v>0</v>
      </c>
    </row>
    <row r="3" spans="1:10" x14ac:dyDescent="0.25">
      <c r="A3" s="7" t="s">
        <v>198</v>
      </c>
      <c r="B3" s="8" t="s">
        <v>0</v>
      </c>
      <c r="C3" s="9"/>
      <c r="D3" s="10" t="s">
        <v>1</v>
      </c>
      <c r="E3" s="11" t="s">
        <v>2</v>
      </c>
      <c r="F3" s="12">
        <v>0</v>
      </c>
      <c r="G3" s="13"/>
      <c r="H3" s="14" t="s">
        <v>3</v>
      </c>
      <c r="I3" s="12">
        <v>0</v>
      </c>
      <c r="J3" s="15">
        <v>2922666.42</v>
      </c>
    </row>
    <row r="4" spans="1:10" x14ac:dyDescent="0.25">
      <c r="A4" s="7" t="s">
        <v>199</v>
      </c>
      <c r="B4" s="8" t="s">
        <v>0</v>
      </c>
      <c r="C4" s="9"/>
      <c r="D4" s="10" t="s">
        <v>4</v>
      </c>
      <c r="E4" s="11" t="s">
        <v>2</v>
      </c>
      <c r="F4" s="12">
        <v>0</v>
      </c>
      <c r="G4" s="13"/>
      <c r="H4" s="14" t="s">
        <v>3</v>
      </c>
      <c r="I4" s="12">
        <v>0</v>
      </c>
      <c r="J4" s="15">
        <v>79933.8</v>
      </c>
    </row>
    <row r="5" spans="1:10" x14ac:dyDescent="0.25">
      <c r="A5" s="7" t="s">
        <v>200</v>
      </c>
      <c r="B5" s="8" t="s">
        <v>5</v>
      </c>
      <c r="C5" s="9"/>
      <c r="D5" s="10" t="s">
        <v>6</v>
      </c>
      <c r="E5" s="11" t="s">
        <v>2</v>
      </c>
      <c r="F5" s="12">
        <v>0</v>
      </c>
      <c r="G5" s="13"/>
      <c r="H5" s="14" t="s">
        <v>3</v>
      </c>
      <c r="I5" s="12">
        <v>0</v>
      </c>
      <c r="J5" s="15">
        <v>59972.91</v>
      </c>
    </row>
    <row r="6" spans="1:10" ht="30" x14ac:dyDescent="0.25">
      <c r="A6" s="7" t="s">
        <v>201</v>
      </c>
      <c r="B6" s="8" t="s">
        <v>7</v>
      </c>
      <c r="C6" s="9" t="s">
        <v>8</v>
      </c>
      <c r="D6" s="10" t="s">
        <v>9</v>
      </c>
      <c r="E6" s="11" t="s">
        <v>10</v>
      </c>
      <c r="F6" s="12">
        <v>6</v>
      </c>
      <c r="G6" s="13">
        <v>8188.95</v>
      </c>
      <c r="H6" s="14" t="s">
        <v>3</v>
      </c>
      <c r="I6" s="12">
        <v>9886.52</v>
      </c>
      <c r="J6" s="15">
        <v>59319.12</v>
      </c>
    </row>
    <row r="7" spans="1:10" ht="30" x14ac:dyDescent="0.25">
      <c r="A7" s="7" t="s">
        <v>202</v>
      </c>
      <c r="B7" s="8" t="s">
        <v>7</v>
      </c>
      <c r="C7" s="9" t="s">
        <v>11</v>
      </c>
      <c r="D7" s="10" t="s">
        <v>12</v>
      </c>
      <c r="E7" s="11" t="s">
        <v>10</v>
      </c>
      <c r="F7" s="12">
        <v>1</v>
      </c>
      <c r="G7" s="13">
        <v>541.53</v>
      </c>
      <c r="H7" s="14" t="s">
        <v>3</v>
      </c>
      <c r="I7" s="12">
        <v>653.79</v>
      </c>
      <c r="J7" s="15">
        <v>653.79</v>
      </c>
    </row>
    <row r="8" spans="1:10" x14ac:dyDescent="0.25">
      <c r="A8" s="7" t="s">
        <v>203</v>
      </c>
      <c r="B8" s="8" t="s">
        <v>0</v>
      </c>
      <c r="C8" s="9"/>
      <c r="D8" s="10" t="s">
        <v>13</v>
      </c>
      <c r="E8" s="11" t="s">
        <v>2</v>
      </c>
      <c r="F8" s="12">
        <v>0</v>
      </c>
      <c r="G8" s="13">
        <v>0</v>
      </c>
      <c r="H8" s="14" t="s">
        <v>3</v>
      </c>
      <c r="I8" s="12">
        <v>0</v>
      </c>
      <c r="J8" s="15">
        <v>9407.57</v>
      </c>
    </row>
    <row r="9" spans="1:10" ht="45" x14ac:dyDescent="0.25">
      <c r="A9" s="7" t="s">
        <v>204</v>
      </c>
      <c r="B9" s="8" t="s">
        <v>0</v>
      </c>
      <c r="C9" s="9" t="s">
        <v>14</v>
      </c>
      <c r="D9" s="10" t="s">
        <v>15</v>
      </c>
      <c r="E9" s="11" t="s">
        <v>16</v>
      </c>
      <c r="F9" s="12">
        <v>4.5</v>
      </c>
      <c r="G9" s="13">
        <v>466.5</v>
      </c>
      <c r="H9" s="14" t="s">
        <v>3</v>
      </c>
      <c r="I9" s="12">
        <v>563.21</v>
      </c>
      <c r="J9" s="15">
        <v>2534.4499999999998</v>
      </c>
    </row>
    <row r="10" spans="1:10" ht="45" x14ac:dyDescent="0.25">
      <c r="A10" s="7" t="s">
        <v>205</v>
      </c>
      <c r="B10" s="8" t="s">
        <v>17</v>
      </c>
      <c r="C10" s="9" t="s">
        <v>18</v>
      </c>
      <c r="D10" s="10" t="s">
        <v>19</v>
      </c>
      <c r="E10" s="11" t="s">
        <v>10</v>
      </c>
      <c r="F10" s="12">
        <v>6</v>
      </c>
      <c r="G10" s="13">
        <v>465.68</v>
      </c>
      <c r="H10" s="14" t="s">
        <v>20</v>
      </c>
      <c r="I10" s="12">
        <v>532.97</v>
      </c>
      <c r="J10" s="15">
        <v>3197.82</v>
      </c>
    </row>
    <row r="11" spans="1:10" ht="30" x14ac:dyDescent="0.25">
      <c r="A11" s="7" t="s">
        <v>206</v>
      </c>
      <c r="B11" s="8" t="s">
        <v>21</v>
      </c>
      <c r="C11" s="9" t="s">
        <v>22</v>
      </c>
      <c r="D11" s="10" t="s">
        <v>23</v>
      </c>
      <c r="E11" s="11" t="s">
        <v>24</v>
      </c>
      <c r="F11" s="12">
        <v>6</v>
      </c>
      <c r="G11" s="13">
        <v>535.21</v>
      </c>
      <c r="H11" s="14" t="s">
        <v>20</v>
      </c>
      <c r="I11" s="12">
        <v>612.54999999999995</v>
      </c>
      <c r="J11" s="15">
        <v>3675.3</v>
      </c>
    </row>
    <row r="12" spans="1:10" x14ac:dyDescent="0.25">
      <c r="A12" s="7" t="s">
        <v>207</v>
      </c>
      <c r="B12" s="8" t="s">
        <v>0</v>
      </c>
      <c r="C12" s="9"/>
      <c r="D12" s="10" t="s">
        <v>25</v>
      </c>
      <c r="E12" s="11" t="s">
        <v>2</v>
      </c>
      <c r="F12" s="12">
        <v>0</v>
      </c>
      <c r="G12" s="13">
        <v>0</v>
      </c>
      <c r="H12" s="14" t="s">
        <v>3</v>
      </c>
      <c r="I12" s="12">
        <v>0</v>
      </c>
      <c r="J12" s="15">
        <v>6734.66</v>
      </c>
    </row>
    <row r="13" spans="1:10" x14ac:dyDescent="0.25">
      <c r="A13" s="7" t="s">
        <v>208</v>
      </c>
      <c r="B13" s="8" t="s">
        <v>7</v>
      </c>
      <c r="C13" s="9" t="s">
        <v>26</v>
      </c>
      <c r="D13" s="10" t="s">
        <v>27</v>
      </c>
      <c r="E13" s="11" t="s">
        <v>10</v>
      </c>
      <c r="F13" s="12">
        <v>1</v>
      </c>
      <c r="G13" s="13">
        <v>2789.14</v>
      </c>
      <c r="H13" s="14" t="s">
        <v>3</v>
      </c>
      <c r="I13" s="12">
        <v>3367.33</v>
      </c>
      <c r="J13" s="15">
        <v>3367.33</v>
      </c>
    </row>
    <row r="14" spans="1:10" x14ac:dyDescent="0.25">
      <c r="A14" s="7" t="s">
        <v>209</v>
      </c>
      <c r="B14" s="8" t="s">
        <v>7</v>
      </c>
      <c r="C14" s="9" t="s">
        <v>28</v>
      </c>
      <c r="D14" s="10" t="s">
        <v>29</v>
      </c>
      <c r="E14" s="11" t="s">
        <v>10</v>
      </c>
      <c r="F14" s="12">
        <v>1</v>
      </c>
      <c r="G14" s="13">
        <v>2789.14</v>
      </c>
      <c r="H14" s="14" t="s">
        <v>3</v>
      </c>
      <c r="I14" s="12">
        <v>3367.33</v>
      </c>
      <c r="J14" s="15">
        <v>3367.33</v>
      </c>
    </row>
    <row r="15" spans="1:10" x14ac:dyDescent="0.25">
      <c r="A15" s="7" t="s">
        <v>210</v>
      </c>
      <c r="B15" s="8"/>
      <c r="C15" s="9"/>
      <c r="D15" s="10" t="s">
        <v>30</v>
      </c>
      <c r="E15" s="11"/>
      <c r="F15" s="12">
        <v>0</v>
      </c>
      <c r="G15" s="13">
        <v>0</v>
      </c>
      <c r="H15" s="14" t="s">
        <v>3</v>
      </c>
      <c r="I15" s="12">
        <v>0</v>
      </c>
      <c r="J15" s="15">
        <v>3818.66</v>
      </c>
    </row>
    <row r="16" spans="1:10" ht="45" x14ac:dyDescent="0.25">
      <c r="A16" s="7" t="s">
        <v>211</v>
      </c>
      <c r="B16" s="8" t="s">
        <v>0</v>
      </c>
      <c r="C16" s="9" t="s">
        <v>14</v>
      </c>
      <c r="D16" s="10" t="s">
        <v>15</v>
      </c>
      <c r="E16" s="11" t="s">
        <v>16</v>
      </c>
      <c r="F16" s="12">
        <v>3</v>
      </c>
      <c r="G16" s="13">
        <v>466.5</v>
      </c>
      <c r="H16" s="14" t="s">
        <v>3</v>
      </c>
      <c r="I16" s="12">
        <v>563.21</v>
      </c>
      <c r="J16" s="15">
        <v>1689.63</v>
      </c>
    </row>
    <row r="17" spans="1:10" x14ac:dyDescent="0.25">
      <c r="A17" s="7" t="s">
        <v>212</v>
      </c>
      <c r="B17" s="8" t="s">
        <v>0</v>
      </c>
      <c r="C17" s="9" t="s">
        <v>31</v>
      </c>
      <c r="D17" s="10" t="s">
        <v>32</v>
      </c>
      <c r="E17" s="11" t="s">
        <v>16</v>
      </c>
      <c r="F17" s="12">
        <v>11.55</v>
      </c>
      <c r="G17" s="13">
        <v>103.95</v>
      </c>
      <c r="H17" s="14" t="s">
        <v>3</v>
      </c>
      <c r="I17" s="12">
        <v>125.5</v>
      </c>
      <c r="J17" s="15">
        <v>1449.53</v>
      </c>
    </row>
    <row r="18" spans="1:10" ht="30" x14ac:dyDescent="0.25">
      <c r="A18" s="7" t="s">
        <v>213</v>
      </c>
      <c r="B18" s="8" t="s">
        <v>33</v>
      </c>
      <c r="C18" s="9" t="s">
        <v>34</v>
      </c>
      <c r="D18" s="10" t="s">
        <v>35</v>
      </c>
      <c r="E18" s="11" t="s">
        <v>10</v>
      </c>
      <c r="F18" s="12">
        <v>10</v>
      </c>
      <c r="G18" s="13">
        <v>50.18</v>
      </c>
      <c r="H18" s="14" t="s">
        <v>20</v>
      </c>
      <c r="I18" s="12">
        <v>57.43</v>
      </c>
      <c r="J18" s="15">
        <v>574.29999999999995</v>
      </c>
    </row>
    <row r="19" spans="1:10" ht="45" x14ac:dyDescent="0.25">
      <c r="A19" s="7" t="s">
        <v>214</v>
      </c>
      <c r="B19" s="8" t="s">
        <v>33</v>
      </c>
      <c r="C19" s="9" t="s">
        <v>36</v>
      </c>
      <c r="D19" s="10" t="s">
        <v>37</v>
      </c>
      <c r="E19" s="11" t="s">
        <v>38</v>
      </c>
      <c r="F19" s="12">
        <v>40</v>
      </c>
      <c r="G19" s="13">
        <v>2.2999999999999998</v>
      </c>
      <c r="H19" s="14" t="s">
        <v>20</v>
      </c>
      <c r="I19" s="12">
        <v>2.63</v>
      </c>
      <c r="J19" s="15">
        <v>105.2</v>
      </c>
    </row>
    <row r="20" spans="1:10" x14ac:dyDescent="0.25">
      <c r="A20" s="7" t="s">
        <v>215</v>
      </c>
      <c r="B20" s="8" t="s">
        <v>0</v>
      </c>
      <c r="C20" s="9"/>
      <c r="D20" s="10" t="s">
        <v>39</v>
      </c>
      <c r="E20" s="11" t="s">
        <v>2</v>
      </c>
      <c r="F20" s="12">
        <v>0</v>
      </c>
      <c r="G20" s="13">
        <v>0</v>
      </c>
      <c r="H20" s="14" t="s">
        <v>3</v>
      </c>
      <c r="I20" s="12">
        <v>0</v>
      </c>
      <c r="J20" s="15">
        <v>81179.64</v>
      </c>
    </row>
    <row r="21" spans="1:10" x14ac:dyDescent="0.25">
      <c r="A21" s="7" t="s">
        <v>216</v>
      </c>
      <c r="B21" s="8" t="s">
        <v>0</v>
      </c>
      <c r="C21" s="9"/>
      <c r="D21" s="10" t="s">
        <v>40</v>
      </c>
      <c r="E21" s="11" t="s">
        <v>2</v>
      </c>
      <c r="F21" s="12">
        <v>0</v>
      </c>
      <c r="G21" s="13">
        <v>0</v>
      </c>
      <c r="H21" s="14" t="s">
        <v>3</v>
      </c>
      <c r="I21" s="12">
        <v>0</v>
      </c>
      <c r="J21" s="15">
        <v>14932.01</v>
      </c>
    </row>
    <row r="22" spans="1:10" ht="45" x14ac:dyDescent="0.25">
      <c r="A22" s="7" t="s">
        <v>217</v>
      </c>
      <c r="B22" s="8" t="s">
        <v>7</v>
      </c>
      <c r="C22" s="9" t="s">
        <v>41</v>
      </c>
      <c r="D22" s="10" t="s">
        <v>42</v>
      </c>
      <c r="E22" s="11" t="s">
        <v>43</v>
      </c>
      <c r="F22" s="12">
        <v>4206.2</v>
      </c>
      <c r="G22" s="13">
        <v>2.94</v>
      </c>
      <c r="H22" s="14" t="s">
        <v>3</v>
      </c>
      <c r="I22" s="12">
        <v>3.55</v>
      </c>
      <c r="J22" s="15">
        <v>14932.01</v>
      </c>
    </row>
    <row r="23" spans="1:10" x14ac:dyDescent="0.25">
      <c r="A23" s="7" t="s">
        <v>218</v>
      </c>
      <c r="B23" s="8" t="s">
        <v>0</v>
      </c>
      <c r="C23" s="9"/>
      <c r="D23" s="10" t="s">
        <v>44</v>
      </c>
      <c r="E23" s="11" t="s">
        <v>2</v>
      </c>
      <c r="F23" s="12">
        <v>0</v>
      </c>
      <c r="G23" s="13">
        <v>0</v>
      </c>
      <c r="H23" s="14" t="s">
        <v>3</v>
      </c>
      <c r="I23" s="12">
        <v>0</v>
      </c>
      <c r="J23" s="15">
        <v>26814.51</v>
      </c>
    </row>
    <row r="24" spans="1:10" ht="45" x14ac:dyDescent="0.25">
      <c r="A24" s="7" t="s">
        <v>219</v>
      </c>
      <c r="B24" s="8" t="s">
        <v>45</v>
      </c>
      <c r="C24" s="9" t="s">
        <v>46</v>
      </c>
      <c r="D24" s="10" t="s">
        <v>47</v>
      </c>
      <c r="E24" s="11" t="s">
        <v>48</v>
      </c>
      <c r="F24" s="12">
        <v>7886.62</v>
      </c>
      <c r="G24" s="13">
        <v>2.82</v>
      </c>
      <c r="H24" s="14" t="s">
        <v>3</v>
      </c>
      <c r="I24" s="12">
        <v>3.4</v>
      </c>
      <c r="J24" s="15">
        <v>26814.51</v>
      </c>
    </row>
    <row r="25" spans="1:10" x14ac:dyDescent="0.25">
      <c r="A25" s="7" t="s">
        <v>220</v>
      </c>
      <c r="B25" s="8" t="s">
        <v>0</v>
      </c>
      <c r="C25" s="9"/>
      <c r="D25" s="10" t="s">
        <v>49</v>
      </c>
      <c r="E25" s="11" t="s">
        <v>2</v>
      </c>
      <c r="F25" s="12">
        <v>0</v>
      </c>
      <c r="G25" s="13">
        <v>0</v>
      </c>
      <c r="H25" s="14" t="s">
        <v>3</v>
      </c>
      <c r="I25" s="12">
        <v>0</v>
      </c>
      <c r="J25" s="15">
        <v>39433.120000000003</v>
      </c>
    </row>
    <row r="26" spans="1:10" ht="30" x14ac:dyDescent="0.25">
      <c r="A26" s="7" t="s">
        <v>221</v>
      </c>
      <c r="B26" s="8" t="s">
        <v>45</v>
      </c>
      <c r="C26" s="9" t="s">
        <v>50</v>
      </c>
      <c r="D26" s="10" t="s">
        <v>51</v>
      </c>
      <c r="E26" s="11" t="s">
        <v>52</v>
      </c>
      <c r="F26" s="12">
        <v>39433.120000000003</v>
      </c>
      <c r="G26" s="13">
        <v>0.83</v>
      </c>
      <c r="H26" s="14" t="s">
        <v>3</v>
      </c>
      <c r="I26" s="12">
        <v>1</v>
      </c>
      <c r="J26" s="15">
        <v>39433.120000000003</v>
      </c>
    </row>
    <row r="27" spans="1:10" x14ac:dyDescent="0.25">
      <c r="A27" s="7" t="s">
        <v>222</v>
      </c>
      <c r="B27" s="8" t="s">
        <v>0</v>
      </c>
      <c r="C27" s="9"/>
      <c r="D27" s="10" t="s">
        <v>53</v>
      </c>
      <c r="E27" s="11" t="s">
        <v>2</v>
      </c>
      <c r="F27" s="12">
        <v>0</v>
      </c>
      <c r="G27" s="13">
        <v>0</v>
      </c>
      <c r="H27" s="14" t="s">
        <v>3</v>
      </c>
      <c r="I27" s="12">
        <v>0</v>
      </c>
      <c r="J27" s="15">
        <v>1167247.95</v>
      </c>
    </row>
    <row r="28" spans="1:10" x14ac:dyDescent="0.25">
      <c r="A28" s="7" t="s">
        <v>223</v>
      </c>
      <c r="B28" s="8"/>
      <c r="C28" s="9"/>
      <c r="D28" s="10" t="s">
        <v>54</v>
      </c>
      <c r="E28" s="11"/>
      <c r="F28" s="12">
        <v>0</v>
      </c>
      <c r="G28" s="13">
        <v>0</v>
      </c>
      <c r="H28" s="14" t="s">
        <v>3</v>
      </c>
      <c r="I28" s="12">
        <v>0</v>
      </c>
      <c r="J28" s="15">
        <v>60243.4</v>
      </c>
    </row>
    <row r="29" spans="1:10" ht="30" x14ac:dyDescent="0.25">
      <c r="A29" s="7" t="s">
        <v>224</v>
      </c>
      <c r="B29" s="8" t="s">
        <v>45</v>
      </c>
      <c r="C29" s="9" t="s">
        <v>55</v>
      </c>
      <c r="D29" s="10" t="s">
        <v>56</v>
      </c>
      <c r="E29" s="11" t="s">
        <v>43</v>
      </c>
      <c r="F29" s="12">
        <v>137.01</v>
      </c>
      <c r="G29" s="13">
        <v>48.81</v>
      </c>
      <c r="H29" s="14" t="s">
        <v>3</v>
      </c>
      <c r="I29" s="12">
        <v>58.93</v>
      </c>
      <c r="J29" s="15">
        <v>8074</v>
      </c>
    </row>
    <row r="30" spans="1:10" ht="75" x14ac:dyDescent="0.25">
      <c r="A30" s="7" t="s">
        <v>225</v>
      </c>
      <c r="B30" s="8" t="s">
        <v>0</v>
      </c>
      <c r="C30" s="9" t="s">
        <v>57</v>
      </c>
      <c r="D30" s="10" t="s">
        <v>58</v>
      </c>
      <c r="E30" s="11" t="s">
        <v>43</v>
      </c>
      <c r="F30" s="12">
        <v>1424.12</v>
      </c>
      <c r="G30" s="13">
        <v>13.61</v>
      </c>
      <c r="H30" s="14" t="s">
        <v>3</v>
      </c>
      <c r="I30" s="12">
        <v>16.43</v>
      </c>
      <c r="J30" s="15">
        <v>23398.29</v>
      </c>
    </row>
    <row r="31" spans="1:10" ht="75" x14ac:dyDescent="0.25">
      <c r="A31" s="7" t="s">
        <v>226</v>
      </c>
      <c r="B31" s="8" t="s">
        <v>0</v>
      </c>
      <c r="C31" s="9" t="s">
        <v>59</v>
      </c>
      <c r="D31" s="10" t="s">
        <v>60</v>
      </c>
      <c r="E31" s="11" t="s">
        <v>43</v>
      </c>
      <c r="F31" s="12">
        <v>86.3</v>
      </c>
      <c r="G31" s="13">
        <v>10.46</v>
      </c>
      <c r="H31" s="14" t="s">
        <v>3</v>
      </c>
      <c r="I31" s="12">
        <v>12.63</v>
      </c>
      <c r="J31" s="15">
        <v>1089.97</v>
      </c>
    </row>
    <row r="32" spans="1:10" ht="75" x14ac:dyDescent="0.25">
      <c r="A32" s="7" t="s">
        <v>227</v>
      </c>
      <c r="B32" s="8" t="s">
        <v>0</v>
      </c>
      <c r="C32" s="9" t="s">
        <v>61</v>
      </c>
      <c r="D32" s="10" t="s">
        <v>62</v>
      </c>
      <c r="E32" s="11" t="s">
        <v>43</v>
      </c>
      <c r="F32" s="12">
        <v>1039.7</v>
      </c>
      <c r="G32" s="13">
        <v>6.18</v>
      </c>
      <c r="H32" s="14" t="s">
        <v>3</v>
      </c>
      <c r="I32" s="12">
        <v>7.46</v>
      </c>
      <c r="J32" s="15">
        <v>7756.16</v>
      </c>
    </row>
    <row r="33" spans="1:10" ht="45" x14ac:dyDescent="0.25">
      <c r="A33" s="7" t="s">
        <v>228</v>
      </c>
      <c r="B33" s="8" t="s">
        <v>45</v>
      </c>
      <c r="C33" s="9" t="s">
        <v>63</v>
      </c>
      <c r="D33" s="10" t="s">
        <v>64</v>
      </c>
      <c r="E33" s="11" t="s">
        <v>43</v>
      </c>
      <c r="F33" s="12">
        <v>137.01</v>
      </c>
      <c r="G33" s="13">
        <v>99.88</v>
      </c>
      <c r="H33" s="14" t="s">
        <v>3</v>
      </c>
      <c r="I33" s="12">
        <v>120.59</v>
      </c>
      <c r="J33" s="15">
        <v>16522.04</v>
      </c>
    </row>
    <row r="34" spans="1:10" ht="45" x14ac:dyDescent="0.25">
      <c r="A34" s="7" t="s">
        <v>229</v>
      </c>
      <c r="B34" s="8" t="s">
        <v>45</v>
      </c>
      <c r="C34" s="9">
        <v>5502972</v>
      </c>
      <c r="D34" s="10" t="s">
        <v>65</v>
      </c>
      <c r="E34" s="11" t="s">
        <v>43</v>
      </c>
      <c r="F34" s="12">
        <v>13.7</v>
      </c>
      <c r="G34" s="13">
        <v>205.74</v>
      </c>
      <c r="H34" s="14" t="s">
        <v>3</v>
      </c>
      <c r="I34" s="12">
        <v>248.39</v>
      </c>
      <c r="J34" s="15">
        <v>3402.94</v>
      </c>
    </row>
    <row r="35" spans="1:10" x14ac:dyDescent="0.25">
      <c r="A35" s="7" t="s">
        <v>230</v>
      </c>
      <c r="B35" s="8" t="s">
        <v>0</v>
      </c>
      <c r="C35" s="9"/>
      <c r="D35" s="10" t="s">
        <v>66</v>
      </c>
      <c r="E35" s="11" t="s">
        <v>2</v>
      </c>
      <c r="F35" s="12">
        <v>0</v>
      </c>
      <c r="G35" s="13">
        <v>0</v>
      </c>
      <c r="H35" s="14" t="s">
        <v>3</v>
      </c>
      <c r="I35" s="12">
        <v>0</v>
      </c>
      <c r="J35" s="15">
        <v>174706.47</v>
      </c>
    </row>
    <row r="36" spans="1:10" ht="45" x14ac:dyDescent="0.25">
      <c r="A36" s="7" t="s">
        <v>231</v>
      </c>
      <c r="B36" s="8" t="s">
        <v>0</v>
      </c>
      <c r="C36" s="9" t="s">
        <v>67</v>
      </c>
      <c r="D36" s="10" t="s">
        <v>68</v>
      </c>
      <c r="E36" s="11" t="s">
        <v>16</v>
      </c>
      <c r="F36" s="12">
        <v>2225.1999999999998</v>
      </c>
      <c r="G36" s="13">
        <v>46.36</v>
      </c>
      <c r="H36" s="14" t="s">
        <v>3</v>
      </c>
      <c r="I36" s="12">
        <v>55.97</v>
      </c>
      <c r="J36" s="15">
        <v>124544.44</v>
      </c>
    </row>
    <row r="37" spans="1:10" ht="45" x14ac:dyDescent="0.25">
      <c r="A37" s="7" t="s">
        <v>232</v>
      </c>
      <c r="B37" s="8" t="s">
        <v>0</v>
      </c>
      <c r="C37" s="9" t="s">
        <v>69</v>
      </c>
      <c r="D37" s="10" t="s">
        <v>70</v>
      </c>
      <c r="E37" s="11" t="s">
        <v>16</v>
      </c>
      <c r="F37" s="12">
        <v>992.62</v>
      </c>
      <c r="G37" s="13">
        <v>39.200000000000003</v>
      </c>
      <c r="H37" s="14" t="s">
        <v>3</v>
      </c>
      <c r="I37" s="12">
        <v>47.33</v>
      </c>
      <c r="J37" s="15">
        <v>46980.7</v>
      </c>
    </row>
    <row r="38" spans="1:10" ht="45" x14ac:dyDescent="0.25">
      <c r="A38" s="7" t="s">
        <v>233</v>
      </c>
      <c r="B38" s="8" t="s">
        <v>0</v>
      </c>
      <c r="C38" s="9" t="s">
        <v>71</v>
      </c>
      <c r="D38" s="10" t="s">
        <v>72</v>
      </c>
      <c r="E38" s="11" t="s">
        <v>16</v>
      </c>
      <c r="F38" s="12">
        <v>78.3</v>
      </c>
      <c r="G38" s="13">
        <v>33.65</v>
      </c>
      <c r="H38" s="14" t="s">
        <v>3</v>
      </c>
      <c r="I38" s="12">
        <v>40.630000000000003</v>
      </c>
      <c r="J38" s="15">
        <v>3181.33</v>
      </c>
    </row>
    <row r="39" spans="1:10" x14ac:dyDescent="0.25">
      <c r="A39" s="7" t="s">
        <v>234</v>
      </c>
      <c r="B39" s="8" t="s">
        <v>0</v>
      </c>
      <c r="C39" s="9"/>
      <c r="D39" s="10" t="s">
        <v>73</v>
      </c>
      <c r="E39" s="11" t="s">
        <v>2</v>
      </c>
      <c r="F39" s="12">
        <v>0</v>
      </c>
      <c r="G39" s="13">
        <v>0</v>
      </c>
      <c r="H39" s="14" t="s">
        <v>3</v>
      </c>
      <c r="I39" s="12">
        <v>0</v>
      </c>
      <c r="J39" s="15">
        <v>41290.339999999997</v>
      </c>
    </row>
    <row r="40" spans="1:10" ht="30" x14ac:dyDescent="0.25">
      <c r="A40" s="7" t="s">
        <v>235</v>
      </c>
      <c r="B40" s="8" t="s">
        <v>45</v>
      </c>
      <c r="C40" s="9">
        <v>2003850</v>
      </c>
      <c r="D40" s="10" t="s">
        <v>74</v>
      </c>
      <c r="E40" s="11" t="s">
        <v>43</v>
      </c>
      <c r="F40" s="12">
        <v>186.34</v>
      </c>
      <c r="G40" s="13">
        <v>149.76</v>
      </c>
      <c r="H40" s="14" t="s">
        <v>3</v>
      </c>
      <c r="I40" s="12">
        <v>180.81</v>
      </c>
      <c r="J40" s="15">
        <v>33692.14</v>
      </c>
    </row>
    <row r="41" spans="1:10" ht="60" x14ac:dyDescent="0.25">
      <c r="A41" s="7" t="s">
        <v>236</v>
      </c>
      <c r="B41" s="8" t="s">
        <v>33</v>
      </c>
      <c r="C41" s="9" t="s">
        <v>75</v>
      </c>
      <c r="D41" s="10" t="s">
        <v>76</v>
      </c>
      <c r="E41" s="11" t="s">
        <v>43</v>
      </c>
      <c r="F41" s="12">
        <v>6.89</v>
      </c>
      <c r="G41" s="13">
        <v>605.03</v>
      </c>
      <c r="H41" s="14" t="s">
        <v>20</v>
      </c>
      <c r="I41" s="12">
        <v>692.46</v>
      </c>
      <c r="J41" s="15">
        <v>4771.05</v>
      </c>
    </row>
    <row r="42" spans="1:10" ht="45" x14ac:dyDescent="0.25">
      <c r="A42" s="7" t="s">
        <v>237</v>
      </c>
      <c r="B42" s="8" t="s">
        <v>45</v>
      </c>
      <c r="C42" s="9" t="s">
        <v>77</v>
      </c>
      <c r="D42" s="10" t="s">
        <v>78</v>
      </c>
      <c r="E42" s="11" t="s">
        <v>43</v>
      </c>
      <c r="F42" s="12">
        <v>6.89</v>
      </c>
      <c r="G42" s="13">
        <v>55.15</v>
      </c>
      <c r="H42" s="14" t="s">
        <v>3</v>
      </c>
      <c r="I42" s="12">
        <v>66.58</v>
      </c>
      <c r="J42" s="15">
        <v>458.74</v>
      </c>
    </row>
    <row r="43" spans="1:10" ht="60" x14ac:dyDescent="0.25">
      <c r="A43" s="7" t="s">
        <v>238</v>
      </c>
      <c r="B43" s="8" t="s">
        <v>0</v>
      </c>
      <c r="C43" s="9" t="s">
        <v>79</v>
      </c>
      <c r="D43" s="10" t="s">
        <v>80</v>
      </c>
      <c r="E43" s="11" t="s">
        <v>16</v>
      </c>
      <c r="F43" s="12">
        <v>5.9</v>
      </c>
      <c r="G43" s="13">
        <v>247.25</v>
      </c>
      <c r="H43" s="14" t="s">
        <v>3</v>
      </c>
      <c r="I43" s="12">
        <v>298.5</v>
      </c>
      <c r="J43" s="15">
        <v>1761.15</v>
      </c>
    </row>
    <row r="44" spans="1:10" ht="30" x14ac:dyDescent="0.25">
      <c r="A44" s="7" t="s">
        <v>239</v>
      </c>
      <c r="B44" s="8" t="s">
        <v>33</v>
      </c>
      <c r="C44" s="9" t="s">
        <v>81</v>
      </c>
      <c r="D44" s="10" t="s">
        <v>82</v>
      </c>
      <c r="E44" s="11" t="s">
        <v>83</v>
      </c>
      <c r="F44" s="12">
        <v>68.849999999999994</v>
      </c>
      <c r="G44" s="13">
        <v>7.71</v>
      </c>
      <c r="H44" s="14" t="s">
        <v>20</v>
      </c>
      <c r="I44" s="12">
        <v>8.82</v>
      </c>
      <c r="J44" s="15">
        <v>607.26</v>
      </c>
    </row>
    <row r="45" spans="1:10" x14ac:dyDescent="0.25">
      <c r="A45" s="7" t="s">
        <v>240</v>
      </c>
      <c r="B45" s="8" t="s">
        <v>0</v>
      </c>
      <c r="C45" s="9"/>
      <c r="D45" s="10" t="s">
        <v>84</v>
      </c>
      <c r="E45" s="11"/>
      <c r="F45" s="12">
        <v>0</v>
      </c>
      <c r="G45" s="13">
        <v>0</v>
      </c>
      <c r="H45" s="14" t="s">
        <v>3</v>
      </c>
      <c r="I45" s="12">
        <v>0</v>
      </c>
      <c r="J45" s="15">
        <v>919.2</v>
      </c>
    </row>
    <row r="46" spans="1:10" x14ac:dyDescent="0.25">
      <c r="A46" s="7" t="s">
        <v>241</v>
      </c>
      <c r="B46" s="8" t="s">
        <v>7</v>
      </c>
      <c r="C46" s="9" t="s">
        <v>85</v>
      </c>
      <c r="D46" s="10" t="s">
        <v>86</v>
      </c>
      <c r="E46" s="11" t="s">
        <v>87</v>
      </c>
      <c r="F46" s="12">
        <v>30</v>
      </c>
      <c r="G46" s="13">
        <v>25.38</v>
      </c>
      <c r="H46" s="14" t="s">
        <v>3</v>
      </c>
      <c r="I46" s="12">
        <v>30.64</v>
      </c>
      <c r="J46" s="15">
        <v>919.2</v>
      </c>
    </row>
    <row r="47" spans="1:10" ht="30" x14ac:dyDescent="0.25">
      <c r="A47" s="7" t="s">
        <v>242</v>
      </c>
      <c r="B47" s="8"/>
      <c r="C47" s="9"/>
      <c r="D47" s="10" t="s">
        <v>88</v>
      </c>
      <c r="E47" s="11"/>
      <c r="F47" s="12">
        <v>0</v>
      </c>
      <c r="G47" s="13">
        <v>0</v>
      </c>
      <c r="H47" s="14" t="s">
        <v>3</v>
      </c>
      <c r="I47" s="12">
        <v>0</v>
      </c>
      <c r="J47" s="15">
        <v>662985.81999999995</v>
      </c>
    </row>
    <row r="48" spans="1:10" ht="75" x14ac:dyDescent="0.25">
      <c r="A48" s="7" t="s">
        <v>243</v>
      </c>
      <c r="B48" s="8" t="s">
        <v>0</v>
      </c>
      <c r="C48" s="9" t="s">
        <v>89</v>
      </c>
      <c r="D48" s="10" t="s">
        <v>90</v>
      </c>
      <c r="E48" s="11" t="s">
        <v>38</v>
      </c>
      <c r="F48" s="12">
        <v>816</v>
      </c>
      <c r="G48" s="13">
        <v>336.8</v>
      </c>
      <c r="H48" s="14" t="s">
        <v>3</v>
      </c>
      <c r="I48" s="12">
        <v>406.62</v>
      </c>
      <c r="J48" s="15">
        <v>331801.92</v>
      </c>
    </row>
    <row r="49" spans="1:10" ht="75" x14ac:dyDescent="0.25">
      <c r="A49" s="7" t="s">
        <v>244</v>
      </c>
      <c r="B49" s="8" t="s">
        <v>0</v>
      </c>
      <c r="C49" s="9" t="s">
        <v>91</v>
      </c>
      <c r="D49" s="10" t="s">
        <v>92</v>
      </c>
      <c r="E49" s="11" t="s">
        <v>38</v>
      </c>
      <c r="F49" s="12">
        <v>37</v>
      </c>
      <c r="G49" s="13">
        <v>543.05999999999995</v>
      </c>
      <c r="H49" s="14" t="s">
        <v>3</v>
      </c>
      <c r="I49" s="12">
        <v>655.64</v>
      </c>
      <c r="J49" s="15">
        <v>24258.68</v>
      </c>
    </row>
    <row r="50" spans="1:10" ht="75" x14ac:dyDescent="0.25">
      <c r="A50" s="7" t="s">
        <v>245</v>
      </c>
      <c r="B50" s="8" t="s">
        <v>0</v>
      </c>
      <c r="C50" s="9" t="s">
        <v>93</v>
      </c>
      <c r="D50" s="10" t="s">
        <v>94</v>
      </c>
      <c r="E50" s="11" t="s">
        <v>38</v>
      </c>
      <c r="F50" s="12">
        <v>252</v>
      </c>
      <c r="G50" s="13">
        <v>646.83000000000004</v>
      </c>
      <c r="H50" s="14" t="s">
        <v>3</v>
      </c>
      <c r="I50" s="12">
        <v>780.92</v>
      </c>
      <c r="J50" s="15">
        <v>196791.84</v>
      </c>
    </row>
    <row r="51" spans="1:10" ht="75" x14ac:dyDescent="0.25">
      <c r="A51" s="7" t="s">
        <v>246</v>
      </c>
      <c r="B51" s="8" t="s">
        <v>0</v>
      </c>
      <c r="C51" s="9" t="s">
        <v>95</v>
      </c>
      <c r="D51" s="10" t="s">
        <v>96</v>
      </c>
      <c r="E51" s="11" t="s">
        <v>38</v>
      </c>
      <c r="F51" s="12">
        <v>37</v>
      </c>
      <c r="G51" s="13">
        <v>936.99</v>
      </c>
      <c r="H51" s="14" t="s">
        <v>3</v>
      </c>
      <c r="I51" s="12">
        <v>1131.23</v>
      </c>
      <c r="J51" s="15">
        <v>41855.51</v>
      </c>
    </row>
    <row r="52" spans="1:10" ht="30" x14ac:dyDescent="0.25">
      <c r="A52" s="7" t="s">
        <v>247</v>
      </c>
      <c r="B52" s="8" t="s">
        <v>45</v>
      </c>
      <c r="C52" s="9" t="s">
        <v>97</v>
      </c>
      <c r="D52" s="10" t="s">
        <v>98</v>
      </c>
      <c r="E52" s="11" t="s">
        <v>38</v>
      </c>
      <c r="F52" s="12">
        <v>27</v>
      </c>
      <c r="G52" s="13">
        <v>2094.6</v>
      </c>
      <c r="H52" s="14" t="s">
        <v>3</v>
      </c>
      <c r="I52" s="12">
        <v>2528.81</v>
      </c>
      <c r="J52" s="15">
        <v>68277.87</v>
      </c>
    </row>
    <row r="53" spans="1:10" x14ac:dyDescent="0.25">
      <c r="A53" s="7" t="s">
        <v>248</v>
      </c>
      <c r="B53" s="8"/>
      <c r="C53" s="9"/>
      <c r="D53" s="10" t="s">
        <v>99</v>
      </c>
      <c r="E53" s="11"/>
      <c r="F53" s="12">
        <v>0</v>
      </c>
      <c r="G53" s="13">
        <v>0</v>
      </c>
      <c r="H53" s="14" t="s">
        <v>3</v>
      </c>
      <c r="I53" s="12">
        <v>0</v>
      </c>
      <c r="J53" s="15">
        <v>35581.32</v>
      </c>
    </row>
    <row r="54" spans="1:10" ht="30" x14ac:dyDescent="0.25">
      <c r="A54" s="7" t="s">
        <v>249</v>
      </c>
      <c r="B54" s="8" t="s">
        <v>0</v>
      </c>
      <c r="C54" s="9" t="s">
        <v>100</v>
      </c>
      <c r="D54" s="10" t="s">
        <v>101</v>
      </c>
      <c r="E54" s="11" t="s">
        <v>43</v>
      </c>
      <c r="F54" s="12">
        <v>41.09</v>
      </c>
      <c r="G54" s="13">
        <v>28.9</v>
      </c>
      <c r="H54" s="14" t="s">
        <v>3</v>
      </c>
      <c r="I54" s="12">
        <v>34.89</v>
      </c>
      <c r="J54" s="15">
        <v>1433.63</v>
      </c>
    </row>
    <row r="55" spans="1:10" ht="90" x14ac:dyDescent="0.25">
      <c r="A55" s="7" t="s">
        <v>250</v>
      </c>
      <c r="B55" s="8" t="s">
        <v>0</v>
      </c>
      <c r="C55" s="9" t="s">
        <v>102</v>
      </c>
      <c r="D55" s="10" t="s">
        <v>103</v>
      </c>
      <c r="E55" s="11" t="s">
        <v>43</v>
      </c>
      <c r="F55" s="12">
        <v>1049.5899999999999</v>
      </c>
      <c r="G55" s="13">
        <v>14.74</v>
      </c>
      <c r="H55" s="14" t="s">
        <v>3</v>
      </c>
      <c r="I55" s="12">
        <v>17.8</v>
      </c>
      <c r="J55" s="15">
        <v>18682.7</v>
      </c>
    </row>
    <row r="56" spans="1:10" ht="90" x14ac:dyDescent="0.25">
      <c r="A56" s="7" t="s">
        <v>251</v>
      </c>
      <c r="B56" s="8" t="s">
        <v>0</v>
      </c>
      <c r="C56" s="9" t="s">
        <v>104</v>
      </c>
      <c r="D56" s="10" t="s">
        <v>105</v>
      </c>
      <c r="E56" s="11" t="s">
        <v>43</v>
      </c>
      <c r="F56" s="12">
        <v>60.18</v>
      </c>
      <c r="G56" s="13">
        <v>21.1</v>
      </c>
      <c r="H56" s="14" t="s">
        <v>3</v>
      </c>
      <c r="I56" s="12">
        <v>25.47</v>
      </c>
      <c r="J56" s="15">
        <v>1532.78</v>
      </c>
    </row>
    <row r="57" spans="1:10" ht="90" x14ac:dyDescent="0.25">
      <c r="A57" s="7" t="s">
        <v>252</v>
      </c>
      <c r="B57" s="8" t="s">
        <v>0</v>
      </c>
      <c r="C57" s="9" t="s">
        <v>106</v>
      </c>
      <c r="D57" s="10" t="s">
        <v>107</v>
      </c>
      <c r="E57" s="11" t="s">
        <v>43</v>
      </c>
      <c r="F57" s="12">
        <v>631.55999999999995</v>
      </c>
      <c r="G57" s="13">
        <v>18.27</v>
      </c>
      <c r="H57" s="14" t="s">
        <v>3</v>
      </c>
      <c r="I57" s="12">
        <v>22.06</v>
      </c>
      <c r="J57" s="15">
        <v>13932.21</v>
      </c>
    </row>
    <row r="58" spans="1:10" x14ac:dyDescent="0.25">
      <c r="A58" s="7" t="s">
        <v>253</v>
      </c>
      <c r="B58" s="8" t="s">
        <v>0</v>
      </c>
      <c r="C58" s="9"/>
      <c r="D58" s="10" t="s">
        <v>108</v>
      </c>
      <c r="E58" s="11"/>
      <c r="F58" s="12">
        <v>0</v>
      </c>
      <c r="G58" s="13">
        <v>0</v>
      </c>
      <c r="H58" s="14" t="s">
        <v>3</v>
      </c>
      <c r="I58" s="12">
        <v>0</v>
      </c>
      <c r="J58" s="15">
        <v>26642.5</v>
      </c>
    </row>
    <row r="59" spans="1:10" ht="30" x14ac:dyDescent="0.25">
      <c r="A59" s="7" t="s">
        <v>254</v>
      </c>
      <c r="B59" s="8" t="s">
        <v>17</v>
      </c>
      <c r="C59" s="9" t="s">
        <v>109</v>
      </c>
      <c r="D59" s="10" t="s">
        <v>110</v>
      </c>
      <c r="E59" s="11" t="s">
        <v>43</v>
      </c>
      <c r="F59" s="12">
        <v>870.67</v>
      </c>
      <c r="G59" s="13">
        <v>26.74</v>
      </c>
      <c r="H59" s="14" t="s">
        <v>20</v>
      </c>
      <c r="I59" s="12">
        <v>30.6</v>
      </c>
      <c r="J59" s="15">
        <v>26642.5</v>
      </c>
    </row>
    <row r="60" spans="1:10" ht="30" x14ac:dyDescent="0.25">
      <c r="A60" s="7" t="s">
        <v>255</v>
      </c>
      <c r="B60" s="8"/>
      <c r="C60" s="9"/>
      <c r="D60" s="10" t="s">
        <v>111</v>
      </c>
      <c r="E60" s="11"/>
      <c r="F60" s="12">
        <v>0</v>
      </c>
      <c r="G60" s="13">
        <v>0</v>
      </c>
      <c r="H60" s="14" t="s">
        <v>3</v>
      </c>
      <c r="I60" s="12">
        <v>0</v>
      </c>
      <c r="J60" s="15">
        <v>164878.9</v>
      </c>
    </row>
    <row r="61" spans="1:10" x14ac:dyDescent="0.25">
      <c r="A61" s="7" t="s">
        <v>256</v>
      </c>
      <c r="B61" s="8"/>
      <c r="C61" s="9"/>
      <c r="D61" s="10" t="s">
        <v>112</v>
      </c>
      <c r="E61" s="11"/>
      <c r="F61" s="12">
        <v>0</v>
      </c>
      <c r="G61" s="13">
        <v>0</v>
      </c>
      <c r="H61" s="14" t="s">
        <v>3</v>
      </c>
      <c r="I61" s="12">
        <v>0</v>
      </c>
      <c r="J61" s="15">
        <v>164878.9</v>
      </c>
    </row>
    <row r="62" spans="1:10" x14ac:dyDescent="0.25">
      <c r="A62" s="7" t="s">
        <v>257</v>
      </c>
      <c r="B62" s="8" t="s">
        <v>7</v>
      </c>
      <c r="C62" s="9" t="s">
        <v>113</v>
      </c>
      <c r="D62" s="10" t="s">
        <v>114</v>
      </c>
      <c r="E62" s="11" t="s">
        <v>10</v>
      </c>
      <c r="F62" s="12">
        <v>30</v>
      </c>
      <c r="G62" s="13">
        <v>1873.35</v>
      </c>
      <c r="H62" s="14" t="s">
        <v>3</v>
      </c>
      <c r="I62" s="12">
        <v>2261.6999999999998</v>
      </c>
      <c r="J62" s="15">
        <v>67851</v>
      </c>
    </row>
    <row r="63" spans="1:10" x14ac:dyDescent="0.25">
      <c r="A63" s="7" t="s">
        <v>258</v>
      </c>
      <c r="B63" s="8" t="s">
        <v>7</v>
      </c>
      <c r="C63" s="9" t="s">
        <v>115</v>
      </c>
      <c r="D63" s="10" t="s">
        <v>116</v>
      </c>
      <c r="E63" s="11" t="s">
        <v>10</v>
      </c>
      <c r="F63" s="12">
        <v>2</v>
      </c>
      <c r="G63" s="13">
        <v>2508.92</v>
      </c>
      <c r="H63" s="14" t="s">
        <v>3</v>
      </c>
      <c r="I63" s="12">
        <v>3029.02</v>
      </c>
      <c r="J63" s="15">
        <v>6058.04</v>
      </c>
    </row>
    <row r="64" spans="1:10" x14ac:dyDescent="0.25">
      <c r="A64" s="7" t="s">
        <v>259</v>
      </c>
      <c r="B64" s="8" t="s">
        <v>7</v>
      </c>
      <c r="C64" s="9" t="s">
        <v>117</v>
      </c>
      <c r="D64" s="10" t="s">
        <v>118</v>
      </c>
      <c r="E64" s="11" t="s">
        <v>10</v>
      </c>
      <c r="F64" s="12">
        <v>2</v>
      </c>
      <c r="G64" s="13">
        <v>3478.13</v>
      </c>
      <c r="H64" s="14" t="s">
        <v>3</v>
      </c>
      <c r="I64" s="12">
        <v>4199.1499999999996</v>
      </c>
      <c r="J64" s="15">
        <v>8398.2999999999993</v>
      </c>
    </row>
    <row r="65" spans="1:10" ht="30" x14ac:dyDescent="0.25">
      <c r="A65" s="7" t="s">
        <v>260</v>
      </c>
      <c r="B65" s="8" t="s">
        <v>7</v>
      </c>
      <c r="C65" s="9" t="s">
        <v>119</v>
      </c>
      <c r="D65" s="10" t="s">
        <v>120</v>
      </c>
      <c r="E65" s="11" t="s">
        <v>10</v>
      </c>
      <c r="F65" s="12">
        <v>6</v>
      </c>
      <c r="G65" s="13">
        <v>4999.1499999999996</v>
      </c>
      <c r="H65" s="14" t="s">
        <v>3</v>
      </c>
      <c r="I65" s="12">
        <v>6035.47</v>
      </c>
      <c r="J65" s="15">
        <v>36212.82</v>
      </c>
    </row>
    <row r="66" spans="1:10" x14ac:dyDescent="0.25">
      <c r="A66" s="7" t="s">
        <v>261</v>
      </c>
      <c r="B66" s="8" t="s">
        <v>7</v>
      </c>
      <c r="C66" s="9" t="s">
        <v>121</v>
      </c>
      <c r="D66" s="10" t="s">
        <v>122</v>
      </c>
      <c r="E66" s="11" t="s">
        <v>10</v>
      </c>
      <c r="F66" s="12">
        <v>1</v>
      </c>
      <c r="G66" s="13">
        <v>4902.83</v>
      </c>
      <c r="H66" s="14" t="s">
        <v>3</v>
      </c>
      <c r="I66" s="12">
        <v>5919.19</v>
      </c>
      <c r="J66" s="15">
        <v>5919.19</v>
      </c>
    </row>
    <row r="67" spans="1:10" x14ac:dyDescent="0.25">
      <c r="A67" s="7" t="s">
        <v>262</v>
      </c>
      <c r="B67" s="8" t="s">
        <v>7</v>
      </c>
      <c r="C67" s="9" t="s">
        <v>123</v>
      </c>
      <c r="D67" s="10" t="s">
        <v>124</v>
      </c>
      <c r="E67" s="11" t="s">
        <v>10</v>
      </c>
      <c r="F67" s="12">
        <v>6</v>
      </c>
      <c r="G67" s="13">
        <v>1280.98</v>
      </c>
      <c r="H67" s="14" t="s">
        <v>3</v>
      </c>
      <c r="I67" s="12">
        <v>1546.53</v>
      </c>
      <c r="J67" s="15">
        <v>9279.18</v>
      </c>
    </row>
    <row r="68" spans="1:10" x14ac:dyDescent="0.25">
      <c r="A68" s="7" t="s">
        <v>263</v>
      </c>
      <c r="B68" s="8" t="s">
        <v>7</v>
      </c>
      <c r="C68" s="9" t="s">
        <v>125</v>
      </c>
      <c r="D68" s="10" t="s">
        <v>126</v>
      </c>
      <c r="E68" s="11" t="s">
        <v>10</v>
      </c>
      <c r="F68" s="12">
        <v>1</v>
      </c>
      <c r="G68" s="13">
        <v>3480.27</v>
      </c>
      <c r="H68" s="14" t="s">
        <v>3</v>
      </c>
      <c r="I68" s="12">
        <v>4201.7299999999996</v>
      </c>
      <c r="J68" s="15">
        <v>4201.7299999999996</v>
      </c>
    </row>
    <row r="69" spans="1:10" ht="30" x14ac:dyDescent="0.25">
      <c r="A69" s="7" t="s">
        <v>264</v>
      </c>
      <c r="B69" s="8" t="s">
        <v>45</v>
      </c>
      <c r="C69" s="9" t="s">
        <v>127</v>
      </c>
      <c r="D69" s="10" t="s">
        <v>128</v>
      </c>
      <c r="E69" s="11" t="s">
        <v>10</v>
      </c>
      <c r="F69" s="12">
        <v>1</v>
      </c>
      <c r="G69" s="13">
        <v>20076.61</v>
      </c>
      <c r="H69" s="14" t="s">
        <v>3</v>
      </c>
      <c r="I69" s="12">
        <v>24238.49</v>
      </c>
      <c r="J69" s="15">
        <v>24238.49</v>
      </c>
    </row>
    <row r="70" spans="1:10" x14ac:dyDescent="0.25">
      <c r="A70" s="7" t="s">
        <v>265</v>
      </c>
      <c r="B70" s="8" t="s">
        <v>7</v>
      </c>
      <c r="C70" s="9" t="s">
        <v>129</v>
      </c>
      <c r="D70" s="10" t="s">
        <v>130</v>
      </c>
      <c r="E70" s="11" t="s">
        <v>10</v>
      </c>
      <c r="F70" s="12">
        <v>5</v>
      </c>
      <c r="G70" s="13">
        <v>450.62</v>
      </c>
      <c r="H70" s="14" t="s">
        <v>3</v>
      </c>
      <c r="I70" s="12">
        <v>544.03</v>
      </c>
      <c r="J70" s="15">
        <v>2720.15</v>
      </c>
    </row>
    <row r="71" spans="1:10" x14ac:dyDescent="0.25">
      <c r="A71" s="7" t="s">
        <v>266</v>
      </c>
      <c r="B71" s="8" t="s">
        <v>0</v>
      </c>
      <c r="C71" s="9"/>
      <c r="D71" s="10" t="s">
        <v>131</v>
      </c>
      <c r="E71" s="11" t="s">
        <v>2</v>
      </c>
      <c r="F71" s="12">
        <v>0</v>
      </c>
      <c r="G71" s="13">
        <v>0</v>
      </c>
      <c r="H71" s="14" t="s">
        <v>3</v>
      </c>
      <c r="I71" s="12">
        <v>0</v>
      </c>
      <c r="J71" s="15">
        <v>1269560.46</v>
      </c>
    </row>
    <row r="72" spans="1:10" x14ac:dyDescent="0.25">
      <c r="A72" s="7" t="s">
        <v>267</v>
      </c>
      <c r="B72" s="8"/>
      <c r="C72" s="9"/>
      <c r="D72" s="10" t="s">
        <v>132</v>
      </c>
      <c r="E72" s="11"/>
      <c r="F72" s="12">
        <v>0</v>
      </c>
      <c r="G72" s="13">
        <v>0</v>
      </c>
      <c r="H72" s="14" t="s">
        <v>3</v>
      </c>
      <c r="I72" s="12">
        <v>0</v>
      </c>
      <c r="J72" s="15">
        <v>750853.09</v>
      </c>
    </row>
    <row r="73" spans="1:10" ht="45" x14ac:dyDescent="0.25">
      <c r="A73" s="7" t="s">
        <v>268</v>
      </c>
      <c r="B73" s="8" t="s">
        <v>0</v>
      </c>
      <c r="C73" s="9" t="s">
        <v>133</v>
      </c>
      <c r="D73" s="10" t="s">
        <v>134</v>
      </c>
      <c r="E73" s="11" t="s">
        <v>16</v>
      </c>
      <c r="F73" s="12">
        <v>7866.83</v>
      </c>
      <c r="G73" s="13">
        <v>2.19</v>
      </c>
      <c r="H73" s="14" t="s">
        <v>3</v>
      </c>
      <c r="I73" s="12">
        <v>2.64</v>
      </c>
      <c r="J73" s="15">
        <v>20768.43</v>
      </c>
    </row>
    <row r="74" spans="1:10" ht="45" x14ac:dyDescent="0.25">
      <c r="A74" s="7" t="s">
        <v>269</v>
      </c>
      <c r="B74" s="8" t="s">
        <v>7</v>
      </c>
      <c r="C74" s="9" t="s">
        <v>135</v>
      </c>
      <c r="D74" s="10" t="s">
        <v>136</v>
      </c>
      <c r="E74" s="11" t="s">
        <v>43</v>
      </c>
      <c r="F74" s="12">
        <v>2753.39</v>
      </c>
      <c r="G74" s="13">
        <v>102.16</v>
      </c>
      <c r="H74" s="14" t="s">
        <v>3</v>
      </c>
      <c r="I74" s="12">
        <v>123.34</v>
      </c>
      <c r="J74" s="15">
        <v>339603.12</v>
      </c>
    </row>
    <row r="75" spans="1:10" ht="45" x14ac:dyDescent="0.25">
      <c r="A75" s="7" t="s">
        <v>270</v>
      </c>
      <c r="B75" s="8" t="s">
        <v>7</v>
      </c>
      <c r="C75" s="9" t="s">
        <v>137</v>
      </c>
      <c r="D75" s="10" t="s">
        <v>138</v>
      </c>
      <c r="E75" s="11" t="s">
        <v>43</v>
      </c>
      <c r="F75" s="12">
        <v>1180.02</v>
      </c>
      <c r="G75" s="13">
        <v>121.15</v>
      </c>
      <c r="H75" s="14" t="s">
        <v>3</v>
      </c>
      <c r="I75" s="12">
        <v>146.26</v>
      </c>
      <c r="J75" s="15">
        <v>172589.73</v>
      </c>
    </row>
    <row r="76" spans="1:10" x14ac:dyDescent="0.25">
      <c r="A76" s="7" t="s">
        <v>271</v>
      </c>
      <c r="B76" s="8" t="s">
        <v>45</v>
      </c>
      <c r="C76" s="9" t="s">
        <v>139</v>
      </c>
      <c r="D76" s="10" t="s">
        <v>140</v>
      </c>
      <c r="E76" s="11" t="s">
        <v>16</v>
      </c>
      <c r="F76" s="12">
        <v>7866.83</v>
      </c>
      <c r="G76" s="13">
        <v>0.41</v>
      </c>
      <c r="H76" s="14" t="s">
        <v>3</v>
      </c>
      <c r="I76" s="12">
        <v>0.49</v>
      </c>
      <c r="J76" s="15">
        <v>3854.75</v>
      </c>
    </row>
    <row r="77" spans="1:10" x14ac:dyDescent="0.25">
      <c r="A77" s="7" t="s">
        <v>272</v>
      </c>
      <c r="B77" s="8" t="s">
        <v>45</v>
      </c>
      <c r="C77" s="9" t="s">
        <v>141</v>
      </c>
      <c r="D77" s="10" t="s">
        <v>142</v>
      </c>
      <c r="E77" s="11" t="s">
        <v>16</v>
      </c>
      <c r="F77" s="12">
        <v>7866.83</v>
      </c>
      <c r="G77" s="13">
        <v>0.28000000000000003</v>
      </c>
      <c r="H77" s="14" t="s">
        <v>3</v>
      </c>
      <c r="I77" s="12">
        <v>0.34</v>
      </c>
      <c r="J77" s="15">
        <v>2674.72</v>
      </c>
    </row>
    <row r="78" spans="1:10" x14ac:dyDescent="0.25">
      <c r="A78" s="7" t="s">
        <v>273</v>
      </c>
      <c r="B78" s="8" t="s">
        <v>45</v>
      </c>
      <c r="C78" s="9" t="s">
        <v>143</v>
      </c>
      <c r="D78" s="10" t="s">
        <v>144</v>
      </c>
      <c r="E78" s="11" t="s">
        <v>48</v>
      </c>
      <c r="F78" s="12">
        <v>974.02</v>
      </c>
      <c r="G78" s="13">
        <v>179.74</v>
      </c>
      <c r="H78" s="14" t="s">
        <v>3</v>
      </c>
      <c r="I78" s="12">
        <v>217</v>
      </c>
      <c r="J78" s="15">
        <v>211362.34</v>
      </c>
    </row>
    <row r="79" spans="1:10" x14ac:dyDescent="0.25">
      <c r="A79" s="7" t="s">
        <v>274</v>
      </c>
      <c r="B79" s="8" t="s">
        <v>0</v>
      </c>
      <c r="C79" s="9"/>
      <c r="D79" s="10" t="s">
        <v>145</v>
      </c>
      <c r="E79" s="11" t="s">
        <v>2</v>
      </c>
      <c r="F79" s="12">
        <v>0</v>
      </c>
      <c r="G79" s="13">
        <v>0</v>
      </c>
      <c r="H79" s="14" t="s">
        <v>3</v>
      </c>
      <c r="I79" s="12">
        <v>0</v>
      </c>
      <c r="J79" s="15">
        <v>384943.27</v>
      </c>
    </row>
    <row r="80" spans="1:10" ht="45" x14ac:dyDescent="0.25">
      <c r="A80" s="7" t="s">
        <v>275</v>
      </c>
      <c r="B80" s="8" t="s">
        <v>146</v>
      </c>
      <c r="C80" s="9" t="s">
        <v>147</v>
      </c>
      <c r="D80" s="10" t="s">
        <v>148</v>
      </c>
      <c r="E80" s="11" t="s">
        <v>48</v>
      </c>
      <c r="F80" s="12">
        <v>55.13</v>
      </c>
      <c r="G80" s="13">
        <v>4872.5200000000004</v>
      </c>
      <c r="H80" s="14" t="s">
        <v>3</v>
      </c>
      <c r="I80" s="12">
        <v>5882.59</v>
      </c>
      <c r="J80" s="15">
        <v>324307.19</v>
      </c>
    </row>
    <row r="81" spans="1:10" ht="45" x14ac:dyDescent="0.25">
      <c r="A81" s="7" t="s">
        <v>276</v>
      </c>
      <c r="B81" s="8" t="s">
        <v>146</v>
      </c>
      <c r="C81" s="9" t="s">
        <v>149</v>
      </c>
      <c r="D81" s="10" t="s">
        <v>150</v>
      </c>
      <c r="E81" s="11" t="s">
        <v>48</v>
      </c>
      <c r="F81" s="12">
        <v>10.23</v>
      </c>
      <c r="G81" s="13">
        <v>3621.39</v>
      </c>
      <c r="H81" s="14" t="s">
        <v>3</v>
      </c>
      <c r="I81" s="12">
        <v>4372.1000000000004</v>
      </c>
      <c r="J81" s="15">
        <v>44726.58</v>
      </c>
    </row>
    <row r="82" spans="1:10" ht="45" x14ac:dyDescent="0.25">
      <c r="A82" s="7" t="s">
        <v>277</v>
      </c>
      <c r="B82" s="8" t="s">
        <v>146</v>
      </c>
      <c r="C82" s="9" t="s">
        <v>151</v>
      </c>
      <c r="D82" s="10" t="s">
        <v>152</v>
      </c>
      <c r="E82" s="11" t="s">
        <v>48</v>
      </c>
      <c r="F82" s="12">
        <v>3.54</v>
      </c>
      <c r="G82" s="13">
        <v>3722.53</v>
      </c>
      <c r="H82" s="14" t="s">
        <v>3</v>
      </c>
      <c r="I82" s="12">
        <v>4494.21</v>
      </c>
      <c r="J82" s="15">
        <v>15909.5</v>
      </c>
    </row>
    <row r="83" spans="1:10" x14ac:dyDescent="0.25">
      <c r="A83" s="7" t="s">
        <v>278</v>
      </c>
      <c r="B83" s="8"/>
      <c r="C83" s="9"/>
      <c r="D83" s="10" t="s">
        <v>153</v>
      </c>
      <c r="E83" s="11"/>
      <c r="F83" s="12">
        <v>0</v>
      </c>
      <c r="G83" s="13">
        <v>0</v>
      </c>
      <c r="H83" s="14" t="s">
        <v>3</v>
      </c>
      <c r="I83" s="12">
        <v>0</v>
      </c>
      <c r="J83" s="15">
        <v>34768.21</v>
      </c>
    </row>
    <row r="84" spans="1:10" ht="45" x14ac:dyDescent="0.25">
      <c r="A84" s="7" t="s">
        <v>279</v>
      </c>
      <c r="B84" s="8" t="s">
        <v>45</v>
      </c>
      <c r="C84" s="9" t="s">
        <v>46</v>
      </c>
      <c r="D84" s="10" t="s">
        <v>47</v>
      </c>
      <c r="E84" s="11" t="s">
        <v>48</v>
      </c>
      <c r="F84" s="12">
        <v>8378.17</v>
      </c>
      <c r="G84" s="13">
        <v>2.82</v>
      </c>
      <c r="H84" s="14" t="s">
        <v>3</v>
      </c>
      <c r="I84" s="12">
        <v>3.4</v>
      </c>
      <c r="J84" s="15">
        <v>28485.78</v>
      </c>
    </row>
    <row r="85" spans="1:10" ht="45" x14ac:dyDescent="0.25">
      <c r="A85" s="7" t="s">
        <v>280</v>
      </c>
      <c r="B85" s="8" t="s">
        <v>45</v>
      </c>
      <c r="C85" s="9" t="s">
        <v>154</v>
      </c>
      <c r="D85" s="10" t="s">
        <v>155</v>
      </c>
      <c r="E85" s="11" t="s">
        <v>48</v>
      </c>
      <c r="F85" s="12">
        <v>974.02</v>
      </c>
      <c r="G85" s="13">
        <v>5.34</v>
      </c>
      <c r="H85" s="14" t="s">
        <v>3</v>
      </c>
      <c r="I85" s="12">
        <v>6.45</v>
      </c>
      <c r="J85" s="15">
        <v>6282.43</v>
      </c>
    </row>
    <row r="86" spans="1:10" x14ac:dyDescent="0.25">
      <c r="A86" s="7" t="s">
        <v>281</v>
      </c>
      <c r="B86" s="8" t="s">
        <v>0</v>
      </c>
      <c r="C86" s="9"/>
      <c r="D86" s="10" t="s">
        <v>156</v>
      </c>
      <c r="E86" s="11" t="s">
        <v>2</v>
      </c>
      <c r="F86" s="12">
        <v>0</v>
      </c>
      <c r="G86" s="13">
        <v>0</v>
      </c>
      <c r="H86" s="14" t="s">
        <v>3</v>
      </c>
      <c r="I86" s="12">
        <v>0</v>
      </c>
      <c r="J86" s="15">
        <v>98995.89</v>
      </c>
    </row>
    <row r="87" spans="1:10" ht="30" x14ac:dyDescent="0.25">
      <c r="A87" s="7" t="s">
        <v>282</v>
      </c>
      <c r="B87" s="8" t="s">
        <v>45</v>
      </c>
      <c r="C87" s="9" t="s">
        <v>50</v>
      </c>
      <c r="D87" s="10" t="s">
        <v>51</v>
      </c>
      <c r="E87" s="11" t="s">
        <v>52</v>
      </c>
      <c r="F87" s="12">
        <v>83781.710000000006</v>
      </c>
      <c r="G87" s="13">
        <v>0.83</v>
      </c>
      <c r="H87" s="14" t="s">
        <v>3</v>
      </c>
      <c r="I87" s="12">
        <v>1</v>
      </c>
      <c r="J87" s="15">
        <v>83781.710000000006</v>
      </c>
    </row>
    <row r="88" spans="1:10" ht="45" x14ac:dyDescent="0.25">
      <c r="A88" s="7" t="s">
        <v>283</v>
      </c>
      <c r="B88" s="8" t="s">
        <v>45</v>
      </c>
      <c r="C88" s="9" t="s">
        <v>157</v>
      </c>
      <c r="D88" s="10" t="s">
        <v>158</v>
      </c>
      <c r="E88" s="11" t="s">
        <v>52</v>
      </c>
      <c r="F88" s="12">
        <v>10714.21</v>
      </c>
      <c r="G88" s="13">
        <v>1.18</v>
      </c>
      <c r="H88" s="14" t="s">
        <v>3</v>
      </c>
      <c r="I88" s="12">
        <v>1.42</v>
      </c>
      <c r="J88" s="15">
        <v>15214.18</v>
      </c>
    </row>
    <row r="89" spans="1:10" x14ac:dyDescent="0.25">
      <c r="A89" s="7" t="s">
        <v>284</v>
      </c>
      <c r="B89" s="8" t="s">
        <v>0</v>
      </c>
      <c r="C89" s="9"/>
      <c r="D89" s="10" t="s">
        <v>159</v>
      </c>
      <c r="E89" s="11" t="s">
        <v>2</v>
      </c>
      <c r="F89" s="12">
        <v>0</v>
      </c>
      <c r="G89" s="13">
        <v>0</v>
      </c>
      <c r="H89" s="14" t="s">
        <v>3</v>
      </c>
      <c r="I89" s="12">
        <v>0</v>
      </c>
      <c r="J89" s="15">
        <v>300358.68</v>
      </c>
    </row>
    <row r="90" spans="1:10" x14ac:dyDescent="0.25">
      <c r="A90" s="7" t="s">
        <v>285</v>
      </c>
      <c r="B90" s="8"/>
      <c r="C90" s="9"/>
      <c r="D90" s="10" t="s">
        <v>160</v>
      </c>
      <c r="E90" s="11"/>
      <c r="F90" s="12">
        <v>0</v>
      </c>
      <c r="G90" s="13">
        <v>0</v>
      </c>
      <c r="H90" s="14" t="s">
        <v>3</v>
      </c>
      <c r="I90" s="12">
        <v>0</v>
      </c>
      <c r="J90" s="15">
        <v>217477.98</v>
      </c>
    </row>
    <row r="91" spans="1:10" ht="60" x14ac:dyDescent="0.25">
      <c r="A91" s="7" t="s">
        <v>286</v>
      </c>
      <c r="B91" s="8" t="s">
        <v>0</v>
      </c>
      <c r="C91" s="9" t="s">
        <v>161</v>
      </c>
      <c r="D91" s="10" t="s">
        <v>162</v>
      </c>
      <c r="E91" s="11" t="s">
        <v>38</v>
      </c>
      <c r="F91" s="12">
        <v>2490</v>
      </c>
      <c r="G91" s="13">
        <v>45.86</v>
      </c>
      <c r="H91" s="14" t="s">
        <v>3</v>
      </c>
      <c r="I91" s="12">
        <v>55.37</v>
      </c>
      <c r="J91" s="15">
        <v>137871.29999999999</v>
      </c>
    </row>
    <row r="92" spans="1:10" ht="30" x14ac:dyDescent="0.25">
      <c r="A92" s="7" t="s">
        <v>287</v>
      </c>
      <c r="B92" s="8" t="s">
        <v>17</v>
      </c>
      <c r="C92" s="9" t="s">
        <v>109</v>
      </c>
      <c r="D92" s="10" t="s">
        <v>110</v>
      </c>
      <c r="E92" s="11" t="s">
        <v>43</v>
      </c>
      <c r="F92" s="12">
        <v>261.33999999999997</v>
      </c>
      <c r="G92" s="13">
        <v>26.74</v>
      </c>
      <c r="H92" s="14" t="s">
        <v>20</v>
      </c>
      <c r="I92" s="12">
        <v>30.6</v>
      </c>
      <c r="J92" s="15">
        <v>7997</v>
      </c>
    </row>
    <row r="93" spans="1:10" ht="45" x14ac:dyDescent="0.25">
      <c r="A93" s="7" t="s">
        <v>288</v>
      </c>
      <c r="B93" s="8" t="s">
        <v>0</v>
      </c>
      <c r="C93" s="9" t="s">
        <v>163</v>
      </c>
      <c r="D93" s="10" t="s">
        <v>164</v>
      </c>
      <c r="E93" s="11" t="s">
        <v>16</v>
      </c>
      <c r="F93" s="12">
        <v>5226.78</v>
      </c>
      <c r="G93" s="13">
        <v>3.86</v>
      </c>
      <c r="H93" s="14" t="s">
        <v>3</v>
      </c>
      <c r="I93" s="12">
        <v>4.66</v>
      </c>
      <c r="J93" s="15">
        <v>24356.79</v>
      </c>
    </row>
    <row r="94" spans="1:10" ht="30" x14ac:dyDescent="0.25">
      <c r="A94" s="7" t="s">
        <v>289</v>
      </c>
      <c r="B94" s="8" t="s">
        <v>45</v>
      </c>
      <c r="C94" s="9">
        <v>2003850</v>
      </c>
      <c r="D94" s="10" t="s">
        <v>74</v>
      </c>
      <c r="E94" s="11" t="s">
        <v>43</v>
      </c>
      <c r="F94" s="12">
        <v>261.33999999999997</v>
      </c>
      <c r="G94" s="13">
        <v>149.76</v>
      </c>
      <c r="H94" s="14" t="s">
        <v>3</v>
      </c>
      <c r="I94" s="12">
        <v>180.81</v>
      </c>
      <c r="J94" s="15">
        <v>47252.89</v>
      </c>
    </row>
    <row r="95" spans="1:10" x14ac:dyDescent="0.25">
      <c r="A95" s="7" t="s">
        <v>290</v>
      </c>
      <c r="B95" s="8" t="s">
        <v>0</v>
      </c>
      <c r="C95" s="9"/>
      <c r="D95" s="10" t="s">
        <v>165</v>
      </c>
      <c r="E95" s="11" t="s">
        <v>2</v>
      </c>
      <c r="F95" s="12">
        <v>0</v>
      </c>
      <c r="G95" s="13"/>
      <c r="H95" s="14" t="s">
        <v>3</v>
      </c>
      <c r="I95" s="12">
        <v>0</v>
      </c>
      <c r="J95" s="15">
        <v>4638.68</v>
      </c>
    </row>
    <row r="96" spans="1:10" ht="75" x14ac:dyDescent="0.25">
      <c r="A96" s="7" t="s">
        <v>291</v>
      </c>
      <c r="B96" s="8" t="s">
        <v>7</v>
      </c>
      <c r="C96" s="9" t="s">
        <v>166</v>
      </c>
      <c r="D96" s="10" t="s">
        <v>167</v>
      </c>
      <c r="E96" s="11" t="s">
        <v>16</v>
      </c>
      <c r="F96" s="12">
        <v>40.17</v>
      </c>
      <c r="G96" s="13">
        <v>69.42</v>
      </c>
      <c r="H96" s="14" t="s">
        <v>3</v>
      </c>
      <c r="I96" s="12">
        <v>83.81</v>
      </c>
      <c r="J96" s="15">
        <v>3366.65</v>
      </c>
    </row>
    <row r="97" spans="1:10" ht="30" x14ac:dyDescent="0.25">
      <c r="A97" s="7" t="s">
        <v>292</v>
      </c>
      <c r="B97" s="8" t="s">
        <v>0</v>
      </c>
      <c r="C97" s="9" t="s">
        <v>168</v>
      </c>
      <c r="D97" s="10" t="s">
        <v>169</v>
      </c>
      <c r="E97" s="11" t="s">
        <v>16</v>
      </c>
      <c r="F97" s="12">
        <v>7.49</v>
      </c>
      <c r="G97" s="13">
        <v>140.66999999999999</v>
      </c>
      <c r="H97" s="14" t="s">
        <v>3</v>
      </c>
      <c r="I97" s="12">
        <v>169.83</v>
      </c>
      <c r="J97" s="15">
        <v>1272.03</v>
      </c>
    </row>
    <row r="98" spans="1:10" x14ac:dyDescent="0.25">
      <c r="A98" s="7" t="s">
        <v>293</v>
      </c>
      <c r="B98" s="8" t="s">
        <v>0</v>
      </c>
      <c r="C98" s="9"/>
      <c r="D98" s="10" t="s">
        <v>170</v>
      </c>
      <c r="E98" s="11" t="s">
        <v>2</v>
      </c>
      <c r="F98" s="12">
        <v>0</v>
      </c>
      <c r="G98" s="13">
        <v>0</v>
      </c>
      <c r="H98" s="14" t="s">
        <v>3</v>
      </c>
      <c r="I98" s="12">
        <v>0</v>
      </c>
      <c r="J98" s="15">
        <v>78137.850000000006</v>
      </c>
    </row>
    <row r="99" spans="1:10" ht="75" x14ac:dyDescent="0.25">
      <c r="A99" s="7" t="s">
        <v>294</v>
      </c>
      <c r="B99" s="8" t="s">
        <v>5</v>
      </c>
      <c r="C99" s="9" t="s">
        <v>171</v>
      </c>
      <c r="D99" s="10" t="s">
        <v>172</v>
      </c>
      <c r="E99" s="11" t="s">
        <v>10</v>
      </c>
      <c r="F99" s="12">
        <v>30</v>
      </c>
      <c r="G99" s="13">
        <v>389.42</v>
      </c>
      <c r="H99" s="14" t="s">
        <v>3</v>
      </c>
      <c r="I99" s="12">
        <v>470.15</v>
      </c>
      <c r="J99" s="15">
        <v>14104.5</v>
      </c>
    </row>
    <row r="100" spans="1:10" ht="30" x14ac:dyDescent="0.25">
      <c r="A100" s="7" t="s">
        <v>295</v>
      </c>
      <c r="B100" s="8" t="s">
        <v>5</v>
      </c>
      <c r="C100" s="9" t="s">
        <v>173</v>
      </c>
      <c r="D100" s="10" t="s">
        <v>174</v>
      </c>
      <c r="E100" s="11" t="s">
        <v>175</v>
      </c>
      <c r="F100" s="12">
        <v>3</v>
      </c>
      <c r="G100" s="13">
        <v>51.92</v>
      </c>
      <c r="H100" s="14" t="s">
        <v>3</v>
      </c>
      <c r="I100" s="12">
        <v>62.68</v>
      </c>
      <c r="J100" s="15">
        <v>188.04</v>
      </c>
    </row>
    <row r="101" spans="1:10" x14ac:dyDescent="0.25">
      <c r="A101" s="7" t="s">
        <v>296</v>
      </c>
      <c r="B101" s="8" t="s">
        <v>45</v>
      </c>
      <c r="C101" s="9" t="s">
        <v>176</v>
      </c>
      <c r="D101" s="10" t="s">
        <v>177</v>
      </c>
      <c r="E101" s="11" t="s">
        <v>16</v>
      </c>
      <c r="F101" s="12">
        <v>5117.92</v>
      </c>
      <c r="G101" s="13">
        <v>10.24</v>
      </c>
      <c r="H101" s="14" t="s">
        <v>3</v>
      </c>
      <c r="I101" s="12">
        <v>12.36</v>
      </c>
      <c r="J101" s="15">
        <v>63257.49</v>
      </c>
    </row>
    <row r="102" spans="1:10" ht="30" x14ac:dyDescent="0.25">
      <c r="A102" s="7" t="s">
        <v>297</v>
      </c>
      <c r="B102" s="8" t="s">
        <v>45</v>
      </c>
      <c r="C102" s="9" t="s">
        <v>178</v>
      </c>
      <c r="D102" s="10" t="s">
        <v>179</v>
      </c>
      <c r="E102" s="11" t="s">
        <v>43</v>
      </c>
      <c r="F102" s="12">
        <v>6.63</v>
      </c>
      <c r="G102" s="13">
        <v>73.44</v>
      </c>
      <c r="H102" s="14" t="s">
        <v>3</v>
      </c>
      <c r="I102" s="12">
        <v>88.66</v>
      </c>
      <c r="J102" s="15">
        <v>587.82000000000005</v>
      </c>
    </row>
    <row r="103" spans="1:10" x14ac:dyDescent="0.25">
      <c r="A103" s="7" t="s">
        <v>298</v>
      </c>
      <c r="B103" s="8" t="s">
        <v>0</v>
      </c>
      <c r="C103" s="9"/>
      <c r="D103" s="10" t="s">
        <v>153</v>
      </c>
      <c r="E103" s="11" t="s">
        <v>2</v>
      </c>
      <c r="F103" s="12">
        <v>0</v>
      </c>
      <c r="G103" s="13">
        <v>0</v>
      </c>
      <c r="H103" s="14" t="s">
        <v>3</v>
      </c>
      <c r="I103" s="12">
        <v>0</v>
      </c>
      <c r="J103" s="15">
        <v>54.47</v>
      </c>
    </row>
    <row r="104" spans="1:10" ht="45" x14ac:dyDescent="0.25">
      <c r="A104" s="7" t="s">
        <v>299</v>
      </c>
      <c r="B104" s="8" t="s">
        <v>45</v>
      </c>
      <c r="C104" s="9" t="s">
        <v>180</v>
      </c>
      <c r="D104" s="10" t="s">
        <v>181</v>
      </c>
      <c r="E104" s="11" t="s">
        <v>48</v>
      </c>
      <c r="F104" s="12">
        <v>9.94</v>
      </c>
      <c r="G104" s="13">
        <v>4.54</v>
      </c>
      <c r="H104" s="14" t="s">
        <v>3</v>
      </c>
      <c r="I104" s="12">
        <v>5.48</v>
      </c>
      <c r="J104" s="15">
        <v>54.47</v>
      </c>
    </row>
    <row r="105" spans="1:10" x14ac:dyDescent="0.25">
      <c r="A105" s="7" t="s">
        <v>300</v>
      </c>
      <c r="B105" s="8" t="s">
        <v>0</v>
      </c>
      <c r="C105" s="9"/>
      <c r="D105" s="10" t="s">
        <v>182</v>
      </c>
      <c r="E105" s="11" t="s">
        <v>2</v>
      </c>
      <c r="F105" s="12">
        <v>0</v>
      </c>
      <c r="G105" s="13">
        <v>0</v>
      </c>
      <c r="H105" s="14" t="s">
        <v>3</v>
      </c>
      <c r="I105" s="12">
        <v>0</v>
      </c>
      <c r="J105" s="15">
        <v>49.7</v>
      </c>
    </row>
    <row r="106" spans="1:10" ht="30" x14ac:dyDescent="0.25">
      <c r="A106" s="7" t="s">
        <v>301</v>
      </c>
      <c r="B106" s="8" t="s">
        <v>45</v>
      </c>
      <c r="C106" s="9" t="s">
        <v>50</v>
      </c>
      <c r="D106" s="10" t="s">
        <v>51</v>
      </c>
      <c r="E106" s="11" t="s">
        <v>52</v>
      </c>
      <c r="F106" s="12">
        <v>49.7</v>
      </c>
      <c r="G106" s="13">
        <v>0.83</v>
      </c>
      <c r="H106" s="14" t="s">
        <v>3</v>
      </c>
      <c r="I106" s="12">
        <v>1</v>
      </c>
      <c r="J106" s="15">
        <v>49.7</v>
      </c>
    </row>
    <row r="107" spans="1:10" x14ac:dyDescent="0.25">
      <c r="A107" s="7" t="s">
        <v>302</v>
      </c>
      <c r="B107" s="8" t="s">
        <v>0</v>
      </c>
      <c r="C107" s="9"/>
      <c r="D107" s="10" t="s">
        <v>183</v>
      </c>
      <c r="E107" s="11" t="s">
        <v>2</v>
      </c>
      <c r="F107" s="12">
        <v>0</v>
      </c>
      <c r="G107" s="13">
        <v>0</v>
      </c>
      <c r="H107" s="14" t="s">
        <v>3</v>
      </c>
      <c r="I107" s="12">
        <v>0</v>
      </c>
      <c r="J107" s="15">
        <v>22183.18</v>
      </c>
    </row>
    <row r="108" spans="1:10" x14ac:dyDescent="0.25">
      <c r="A108" s="7" t="s">
        <v>303</v>
      </c>
      <c r="B108" s="8" t="s">
        <v>0</v>
      </c>
      <c r="C108" s="9"/>
      <c r="D108" s="10" t="s">
        <v>184</v>
      </c>
      <c r="E108" s="11" t="s">
        <v>2</v>
      </c>
      <c r="F108" s="12">
        <v>0</v>
      </c>
      <c r="G108" s="13">
        <v>0</v>
      </c>
      <c r="H108" s="14" t="s">
        <v>3</v>
      </c>
      <c r="I108" s="12">
        <v>0</v>
      </c>
      <c r="J108" s="15">
        <v>14930.32</v>
      </c>
    </row>
    <row r="109" spans="1:10" ht="60" x14ac:dyDescent="0.25">
      <c r="A109" s="7" t="s">
        <v>304</v>
      </c>
      <c r="B109" s="8" t="s">
        <v>0</v>
      </c>
      <c r="C109" s="9" t="s">
        <v>185</v>
      </c>
      <c r="D109" s="10" t="s">
        <v>186</v>
      </c>
      <c r="E109" s="11" t="s">
        <v>16</v>
      </c>
      <c r="F109" s="12">
        <v>153.46</v>
      </c>
      <c r="G109" s="13">
        <v>31.32</v>
      </c>
      <c r="H109" s="14" t="s">
        <v>3</v>
      </c>
      <c r="I109" s="12">
        <v>37.81</v>
      </c>
      <c r="J109" s="15">
        <v>5802.32</v>
      </c>
    </row>
    <row r="110" spans="1:10" ht="75" x14ac:dyDescent="0.25">
      <c r="A110" s="7" t="s">
        <v>305</v>
      </c>
      <c r="B110" s="8" t="s">
        <v>0</v>
      </c>
      <c r="C110" s="9" t="s">
        <v>187</v>
      </c>
      <c r="D110" s="10" t="s">
        <v>188</v>
      </c>
      <c r="E110" s="11" t="s">
        <v>38</v>
      </c>
      <c r="F110" s="12">
        <v>1197.9000000000001</v>
      </c>
      <c r="G110" s="13">
        <v>6.31</v>
      </c>
      <c r="H110" s="14" t="s">
        <v>3</v>
      </c>
      <c r="I110" s="12">
        <v>7.62</v>
      </c>
      <c r="J110" s="15">
        <v>9128</v>
      </c>
    </row>
    <row r="111" spans="1:10" x14ac:dyDescent="0.25">
      <c r="A111" s="7" t="s">
        <v>306</v>
      </c>
      <c r="B111" s="8" t="s">
        <v>0</v>
      </c>
      <c r="C111" s="9"/>
      <c r="D111" s="10" t="s">
        <v>189</v>
      </c>
      <c r="E111" s="11" t="s">
        <v>2</v>
      </c>
      <c r="F111" s="12">
        <v>0</v>
      </c>
      <c r="G111" s="13">
        <v>0</v>
      </c>
      <c r="H111" s="14" t="s">
        <v>3</v>
      </c>
      <c r="I111" s="12">
        <v>0</v>
      </c>
      <c r="J111" s="15">
        <v>7252.86</v>
      </c>
    </row>
    <row r="112" spans="1:10" ht="30" x14ac:dyDescent="0.25">
      <c r="A112" s="7" t="s">
        <v>307</v>
      </c>
      <c r="B112" s="8" t="s">
        <v>33</v>
      </c>
      <c r="C112" s="9" t="s">
        <v>190</v>
      </c>
      <c r="D112" s="10" t="s">
        <v>191</v>
      </c>
      <c r="E112" s="11" t="s">
        <v>38</v>
      </c>
      <c r="F112" s="12">
        <v>48</v>
      </c>
      <c r="G112" s="13">
        <v>70.680000000000007</v>
      </c>
      <c r="H112" s="14" t="s">
        <v>20</v>
      </c>
      <c r="I112" s="12">
        <v>80.89</v>
      </c>
      <c r="J112" s="15">
        <v>3882.72</v>
      </c>
    </row>
    <row r="113" spans="1:10" ht="30" x14ac:dyDescent="0.25">
      <c r="A113" s="7" t="s">
        <v>308</v>
      </c>
      <c r="B113" s="8" t="s">
        <v>45</v>
      </c>
      <c r="C113" s="9" t="s">
        <v>192</v>
      </c>
      <c r="D113" s="10" t="s">
        <v>193</v>
      </c>
      <c r="E113" s="11" t="s">
        <v>16</v>
      </c>
      <c r="F113" s="12">
        <v>4.55</v>
      </c>
      <c r="G113" s="13">
        <v>613.51</v>
      </c>
      <c r="H113" s="14" t="s">
        <v>3</v>
      </c>
      <c r="I113" s="12">
        <v>740.69</v>
      </c>
      <c r="J113" s="15">
        <v>3370.14</v>
      </c>
    </row>
    <row r="114" spans="1:10" x14ac:dyDescent="0.25">
      <c r="A114" s="7" t="s">
        <v>309</v>
      </c>
      <c r="B114" s="8" t="s">
        <v>0</v>
      </c>
      <c r="C114" s="9"/>
      <c r="D114" s="10" t="s">
        <v>194</v>
      </c>
      <c r="E114" s="11" t="s">
        <v>2</v>
      </c>
      <c r="F114" s="12">
        <v>0</v>
      </c>
      <c r="G114" s="13">
        <v>0</v>
      </c>
      <c r="H114" s="14" t="s">
        <v>3</v>
      </c>
      <c r="I114" s="12">
        <v>0</v>
      </c>
      <c r="J114" s="15">
        <v>2202.71</v>
      </c>
    </row>
    <row r="115" spans="1:10" x14ac:dyDescent="0.25">
      <c r="A115" s="7" t="s">
        <v>310</v>
      </c>
      <c r="B115" s="8" t="s">
        <v>0</v>
      </c>
      <c r="C115" s="9"/>
      <c r="D115" s="10" t="s">
        <v>195</v>
      </c>
      <c r="E115" s="11" t="s">
        <v>2</v>
      </c>
      <c r="F115" s="12">
        <v>0</v>
      </c>
      <c r="G115" s="13">
        <v>0</v>
      </c>
      <c r="H115" s="14" t="s">
        <v>3</v>
      </c>
      <c r="I115" s="12">
        <v>0</v>
      </c>
      <c r="J115" s="15">
        <v>2202.71</v>
      </c>
    </row>
    <row r="116" spans="1:10" x14ac:dyDescent="0.25">
      <c r="A116" s="7" t="s">
        <v>311</v>
      </c>
      <c r="B116" s="8" t="s">
        <v>7</v>
      </c>
      <c r="C116" s="9" t="s">
        <v>196</v>
      </c>
      <c r="D116" s="10" t="s">
        <v>197</v>
      </c>
      <c r="E116" s="11" t="s">
        <v>16</v>
      </c>
      <c r="F116" s="12">
        <v>7866.83</v>
      </c>
      <c r="G116" s="13">
        <v>0.23</v>
      </c>
      <c r="H116" s="14" t="s">
        <v>3</v>
      </c>
      <c r="I116" s="12">
        <v>0.28000000000000003</v>
      </c>
      <c r="J116" s="15">
        <v>2202.71</v>
      </c>
    </row>
  </sheetData>
  <mergeCells count="1">
    <mergeCell ref="A2:D2"/>
  </mergeCells>
  <conditionalFormatting sqref="A104:A111 I104:J111 D3:D94 D96:D99 D101:D116">
    <cfRule type="expression" dxfId="377" priority="94" stopIfTrue="1">
      <formula>$C3=1</formula>
    </cfRule>
    <cfRule type="expression" dxfId="376" priority="95" stopIfTrue="1">
      <formula>OR($C3=0,$C3=2,$C3=3,$C3=4)</formula>
    </cfRule>
  </conditionalFormatting>
  <conditionalFormatting sqref="G3:H94 G96:H99 G104:H116 H101:H103 G100:G103">
    <cfRule type="expression" dxfId="375" priority="96" stopIfTrue="1">
      <formula>$C3=1</formula>
    </cfRule>
    <cfRule type="expression" dxfId="374" priority="97" stopIfTrue="1">
      <formula>OR($C3=0,$C3=2,$C3=3,$C3=4)</formula>
    </cfRule>
    <cfRule type="expression" dxfId="373" priority="98" stopIfTrue="1">
      <formula>AND(TIPOORCAMENTO="Licitado",$C3&lt;&gt;"L",$C3&lt;&gt;-1)</formula>
    </cfRule>
  </conditionalFormatting>
  <conditionalFormatting sqref="F104:F111 B3:C94 E3:E94 E96:E99 B96:C99 B101:C116 E101:E116">
    <cfRule type="expression" dxfId="372" priority="99" stopIfTrue="1">
      <formula>$C3=1</formula>
    </cfRule>
    <cfRule type="expression" dxfId="371" priority="100" stopIfTrue="1">
      <formula>OR($C3=0,$C3=2,$C3=3,$C3=4)</formula>
    </cfRule>
  </conditionalFormatting>
  <conditionalFormatting sqref="D3:D94 D96:D99 D101:D116">
    <cfRule type="beginsWith" dxfId="370" priority="93" operator="beginsWith" text="(">
      <formula>LEFT(D3,LEN("("))="("</formula>
    </cfRule>
  </conditionalFormatting>
  <conditionalFormatting sqref="A3:A11 I3:I11">
    <cfRule type="expression" dxfId="369" priority="89" stopIfTrue="1">
      <formula>$C3=1</formula>
    </cfRule>
    <cfRule type="expression" dxfId="368" priority="90" stopIfTrue="1">
      <formula>OR($C3=0,$C3=2,$C3=3,$C3=4)</formula>
    </cfRule>
  </conditionalFormatting>
  <conditionalFormatting sqref="F3:F11">
    <cfRule type="expression" dxfId="367" priority="91" stopIfTrue="1">
      <formula>$C3=1</formula>
    </cfRule>
    <cfRule type="expression" dxfId="366" priority="92" stopIfTrue="1">
      <formula>OR($C3=0,$C3=2,$C3=3,$C3=4)</formula>
    </cfRule>
  </conditionalFormatting>
  <conditionalFormatting sqref="J3:J11">
    <cfRule type="expression" dxfId="365" priority="87" stopIfTrue="1">
      <formula>$C3=1</formula>
    </cfRule>
    <cfRule type="expression" dxfId="364" priority="88" stopIfTrue="1">
      <formula>OR($C3=0,$C3=2,$C3=3,$C3=4)</formula>
    </cfRule>
  </conditionalFormatting>
  <conditionalFormatting sqref="A12:A20 I12:I20">
    <cfRule type="expression" dxfId="363" priority="83" stopIfTrue="1">
      <formula>$C12=1</formula>
    </cfRule>
    <cfRule type="expression" dxfId="362" priority="84" stopIfTrue="1">
      <formula>OR($C12=0,$C12=2,$C12=3,$C12=4)</formula>
    </cfRule>
  </conditionalFormatting>
  <conditionalFormatting sqref="F12:F20">
    <cfRule type="expression" dxfId="361" priority="85" stopIfTrue="1">
      <formula>$C12=1</formula>
    </cfRule>
    <cfRule type="expression" dxfId="360" priority="86" stopIfTrue="1">
      <formula>OR($C12=0,$C12=2,$C12=3,$C12=4)</formula>
    </cfRule>
  </conditionalFormatting>
  <conditionalFormatting sqref="J12:J20">
    <cfRule type="expression" dxfId="359" priority="81" stopIfTrue="1">
      <formula>$C12=1</formula>
    </cfRule>
    <cfRule type="expression" dxfId="358" priority="82" stopIfTrue="1">
      <formula>OR($C12=0,$C12=2,$C12=3,$C12=4)</formula>
    </cfRule>
  </conditionalFormatting>
  <conditionalFormatting sqref="A21:A29 I21:I29">
    <cfRule type="expression" dxfId="357" priority="77" stopIfTrue="1">
      <formula>$C21=1</formula>
    </cfRule>
    <cfRule type="expression" dxfId="356" priority="78" stopIfTrue="1">
      <formula>OR($C21=0,$C21=2,$C21=3,$C21=4)</formula>
    </cfRule>
  </conditionalFormatting>
  <conditionalFormatting sqref="F21:F29">
    <cfRule type="expression" dxfId="355" priority="79" stopIfTrue="1">
      <formula>$C21=1</formula>
    </cfRule>
    <cfRule type="expression" dxfId="354" priority="80" stopIfTrue="1">
      <formula>OR($C21=0,$C21=2,$C21=3,$C21=4)</formula>
    </cfRule>
  </conditionalFormatting>
  <conditionalFormatting sqref="J21:J29">
    <cfRule type="expression" dxfId="353" priority="75" stopIfTrue="1">
      <formula>$C21=1</formula>
    </cfRule>
    <cfRule type="expression" dxfId="352" priority="76" stopIfTrue="1">
      <formula>OR($C21=0,$C21=2,$C21=3,$C21=4)</formula>
    </cfRule>
  </conditionalFormatting>
  <conditionalFormatting sqref="A30:A38 I30:I38">
    <cfRule type="expression" dxfId="351" priority="71" stopIfTrue="1">
      <formula>$C30=1</formula>
    </cfRule>
    <cfRule type="expression" dxfId="350" priority="72" stopIfTrue="1">
      <formula>OR($C30=0,$C30=2,$C30=3,$C30=4)</formula>
    </cfRule>
  </conditionalFormatting>
  <conditionalFormatting sqref="F30:F38">
    <cfRule type="expression" dxfId="349" priority="73" stopIfTrue="1">
      <formula>$C30=1</formula>
    </cfRule>
    <cfRule type="expression" dxfId="348" priority="74" stopIfTrue="1">
      <formula>OR($C30=0,$C30=2,$C30=3,$C30=4)</formula>
    </cfRule>
  </conditionalFormatting>
  <conditionalFormatting sqref="J30:J38">
    <cfRule type="expression" dxfId="347" priority="69" stopIfTrue="1">
      <formula>$C30=1</formula>
    </cfRule>
    <cfRule type="expression" dxfId="346" priority="70" stopIfTrue="1">
      <formula>OR($C30=0,$C30=2,$C30=3,$C30=4)</formula>
    </cfRule>
  </conditionalFormatting>
  <conditionalFormatting sqref="A39:A47 I39:I47">
    <cfRule type="expression" dxfId="345" priority="65" stopIfTrue="1">
      <formula>$C39=1</formula>
    </cfRule>
    <cfRule type="expression" dxfId="344" priority="66" stopIfTrue="1">
      <formula>OR($C39=0,$C39=2,$C39=3,$C39=4)</formula>
    </cfRule>
  </conditionalFormatting>
  <conditionalFormatting sqref="F39:F47">
    <cfRule type="expression" dxfId="343" priority="67" stopIfTrue="1">
      <formula>$C39=1</formula>
    </cfRule>
    <cfRule type="expression" dxfId="342" priority="68" stopIfTrue="1">
      <formula>OR($C39=0,$C39=2,$C39=3,$C39=4)</formula>
    </cfRule>
  </conditionalFormatting>
  <conditionalFormatting sqref="J39:J47">
    <cfRule type="expression" dxfId="341" priority="63" stopIfTrue="1">
      <formula>$C39=1</formula>
    </cfRule>
    <cfRule type="expression" dxfId="340" priority="64" stopIfTrue="1">
      <formula>OR($C39=0,$C39=2,$C39=3,$C39=4)</formula>
    </cfRule>
  </conditionalFormatting>
  <conditionalFormatting sqref="A48:A56 I48:I56">
    <cfRule type="expression" dxfId="339" priority="59" stopIfTrue="1">
      <formula>$C48=1</formula>
    </cfRule>
    <cfRule type="expression" dxfId="338" priority="60" stopIfTrue="1">
      <formula>OR($C48=0,$C48=2,$C48=3,$C48=4)</formula>
    </cfRule>
  </conditionalFormatting>
  <conditionalFormatting sqref="F48:F56">
    <cfRule type="expression" dxfId="337" priority="61" stopIfTrue="1">
      <formula>$C48=1</formula>
    </cfRule>
    <cfRule type="expression" dxfId="336" priority="62" stopIfTrue="1">
      <formula>OR($C48=0,$C48=2,$C48=3,$C48=4)</formula>
    </cfRule>
  </conditionalFormatting>
  <conditionalFormatting sqref="J48:J56">
    <cfRule type="expression" dxfId="335" priority="57" stopIfTrue="1">
      <formula>$C48=1</formula>
    </cfRule>
    <cfRule type="expression" dxfId="334" priority="58" stopIfTrue="1">
      <formula>OR($C48=0,$C48=2,$C48=3,$C48=4)</formula>
    </cfRule>
  </conditionalFormatting>
  <conditionalFormatting sqref="A57:A65 I57:I65">
    <cfRule type="expression" dxfId="333" priority="53" stopIfTrue="1">
      <formula>$C57=1</formula>
    </cfRule>
    <cfRule type="expression" dxfId="332" priority="54" stopIfTrue="1">
      <formula>OR($C57=0,$C57=2,$C57=3,$C57=4)</formula>
    </cfRule>
  </conditionalFormatting>
  <conditionalFormatting sqref="F57:F65">
    <cfRule type="expression" dxfId="331" priority="55" stopIfTrue="1">
      <formula>$C57=1</formula>
    </cfRule>
    <cfRule type="expression" dxfId="330" priority="56" stopIfTrue="1">
      <formula>OR($C57=0,$C57=2,$C57=3,$C57=4)</formula>
    </cfRule>
  </conditionalFormatting>
  <conditionalFormatting sqref="J57:J65">
    <cfRule type="expression" dxfId="329" priority="51" stopIfTrue="1">
      <formula>$C57=1</formula>
    </cfRule>
    <cfRule type="expression" dxfId="328" priority="52" stopIfTrue="1">
      <formula>OR($C57=0,$C57=2,$C57=3,$C57=4)</formula>
    </cfRule>
  </conditionalFormatting>
  <conditionalFormatting sqref="A66:A74 I66:I74">
    <cfRule type="expression" dxfId="327" priority="47" stopIfTrue="1">
      <formula>$C66=1</formula>
    </cfRule>
    <cfRule type="expression" dxfId="326" priority="48" stopIfTrue="1">
      <formula>OR($C66=0,$C66=2,$C66=3,$C66=4)</formula>
    </cfRule>
  </conditionalFormatting>
  <conditionalFormatting sqref="F66:F74">
    <cfRule type="expression" dxfId="325" priority="49" stopIfTrue="1">
      <formula>$C66=1</formula>
    </cfRule>
    <cfRule type="expression" dxfId="324" priority="50" stopIfTrue="1">
      <formula>OR($C66=0,$C66=2,$C66=3,$C66=4)</formula>
    </cfRule>
  </conditionalFormatting>
  <conditionalFormatting sqref="J66:J74">
    <cfRule type="expression" dxfId="323" priority="45" stopIfTrue="1">
      <formula>$C66=1</formula>
    </cfRule>
    <cfRule type="expression" dxfId="322" priority="46" stopIfTrue="1">
      <formula>OR($C66=0,$C66=2,$C66=3,$C66=4)</formula>
    </cfRule>
  </conditionalFormatting>
  <conditionalFormatting sqref="A75:A83 I75:I83">
    <cfRule type="expression" dxfId="321" priority="41" stopIfTrue="1">
      <formula>$C75=1</formula>
    </cfRule>
    <cfRule type="expression" dxfId="320" priority="42" stopIfTrue="1">
      <formula>OR($C75=0,$C75=2,$C75=3,$C75=4)</formula>
    </cfRule>
  </conditionalFormatting>
  <conditionalFormatting sqref="F75:F83">
    <cfRule type="expression" dxfId="319" priority="43" stopIfTrue="1">
      <formula>$C75=1</formula>
    </cfRule>
    <cfRule type="expression" dxfId="318" priority="44" stopIfTrue="1">
      <formula>OR($C75=0,$C75=2,$C75=3,$C75=4)</formula>
    </cfRule>
  </conditionalFormatting>
  <conditionalFormatting sqref="J75:J83">
    <cfRule type="expression" dxfId="317" priority="39" stopIfTrue="1">
      <formula>$C75=1</formula>
    </cfRule>
    <cfRule type="expression" dxfId="316" priority="40" stopIfTrue="1">
      <formula>OR($C75=0,$C75=2,$C75=3,$C75=4)</formula>
    </cfRule>
  </conditionalFormatting>
  <conditionalFormatting sqref="A84:A92 I84:I92">
    <cfRule type="expression" dxfId="315" priority="35" stopIfTrue="1">
      <formula>$C84=1</formula>
    </cfRule>
    <cfRule type="expression" dxfId="314" priority="36" stopIfTrue="1">
      <formula>OR($C84=0,$C84=2,$C84=3,$C84=4)</formula>
    </cfRule>
  </conditionalFormatting>
  <conditionalFormatting sqref="F84:F92">
    <cfRule type="expression" dxfId="313" priority="37" stopIfTrue="1">
      <formula>$C84=1</formula>
    </cfRule>
    <cfRule type="expression" dxfId="312" priority="38" stopIfTrue="1">
      <formula>OR($C84=0,$C84=2,$C84=3,$C84=4)</formula>
    </cfRule>
  </conditionalFormatting>
  <conditionalFormatting sqref="J84:J92">
    <cfRule type="expression" dxfId="311" priority="33" stopIfTrue="1">
      <formula>$C84=1</formula>
    </cfRule>
    <cfRule type="expression" dxfId="310" priority="34" stopIfTrue="1">
      <formula>OR($C84=0,$C84=2,$C84=3,$C84=4)</formula>
    </cfRule>
  </conditionalFormatting>
  <conditionalFormatting sqref="A93:A94 I93:I94 I96:I99 A96:A99 A101:A103 I101:I103">
    <cfRule type="expression" dxfId="309" priority="29" stopIfTrue="1">
      <formula>$C93=1</formula>
    </cfRule>
    <cfRule type="expression" dxfId="308" priority="30" stopIfTrue="1">
      <formula>OR($C93=0,$C93=2,$C93=3,$C93=4)</formula>
    </cfRule>
  </conditionalFormatting>
  <conditionalFormatting sqref="F93:F94 F96:F99 F101:F103">
    <cfRule type="expression" dxfId="307" priority="31" stopIfTrue="1">
      <formula>$C93=1</formula>
    </cfRule>
    <cfRule type="expression" dxfId="306" priority="32" stopIfTrue="1">
      <formula>OR($C93=0,$C93=2,$C93=3,$C93=4)</formula>
    </cfRule>
  </conditionalFormatting>
  <conditionalFormatting sqref="J93:J94 J96:J99 J101:J103">
    <cfRule type="expression" dxfId="305" priority="27" stopIfTrue="1">
      <formula>$C93=1</formula>
    </cfRule>
    <cfRule type="expression" dxfId="304" priority="28" stopIfTrue="1">
      <formula>OR($C93=0,$C93=2,$C93=3,$C93=4)</formula>
    </cfRule>
  </conditionalFormatting>
  <conditionalFormatting sqref="A112:A116 I112:I116">
    <cfRule type="expression" dxfId="303" priority="23" stopIfTrue="1">
      <formula>$C112=1</formula>
    </cfRule>
    <cfRule type="expression" dxfId="302" priority="24" stopIfTrue="1">
      <formula>OR($C112=0,$C112=2,$C112=3,$C112=4)</formula>
    </cfRule>
  </conditionalFormatting>
  <conditionalFormatting sqref="F112:F116">
    <cfRule type="expression" dxfId="301" priority="25" stopIfTrue="1">
      <formula>$C112=1</formula>
    </cfRule>
    <cfRule type="expression" dxfId="300" priority="26" stopIfTrue="1">
      <formula>OR($C112=0,$C112=2,$C112=3,$C112=4)</formula>
    </cfRule>
  </conditionalFormatting>
  <conditionalFormatting sqref="J112:J116">
    <cfRule type="expression" dxfId="299" priority="21" stopIfTrue="1">
      <formula>$C112=1</formula>
    </cfRule>
    <cfRule type="expression" dxfId="298" priority="22" stopIfTrue="1">
      <formula>OR($C112=0,$C112=2,$C112=3,$C112=4)</formula>
    </cfRule>
  </conditionalFormatting>
  <conditionalFormatting sqref="A95 D95 I95">
    <cfRule type="expression" dxfId="297" priority="14" stopIfTrue="1">
      <formula>$C95=1</formula>
    </cfRule>
    <cfRule type="expression" dxfId="296" priority="15" stopIfTrue="1">
      <formula>OR($C95=0,$C95=2,$C95=3,$C95=4)</formula>
    </cfRule>
  </conditionalFormatting>
  <conditionalFormatting sqref="G95:H95">
    <cfRule type="expression" dxfId="295" priority="16" stopIfTrue="1">
      <formula>$C95=1</formula>
    </cfRule>
    <cfRule type="expression" dxfId="294" priority="17" stopIfTrue="1">
      <formula>OR($C95=0,$C95=2,$C95=3,$C95=4)</formula>
    </cfRule>
    <cfRule type="expression" dxfId="293" priority="18" stopIfTrue="1">
      <formula>AND(TIPOORCAMENTO="Licitado",$C95&lt;&gt;"L",$C95&lt;&gt;-1)</formula>
    </cfRule>
  </conditionalFormatting>
  <conditionalFormatting sqref="B95:C95 E95:F95">
    <cfRule type="expression" dxfId="292" priority="19" stopIfTrue="1">
      <formula>$C95=1</formula>
    </cfRule>
    <cfRule type="expression" dxfId="291" priority="20" stopIfTrue="1">
      <formula>OR($C95=0,$C95=2,$C95=3,$C95=4)</formula>
    </cfRule>
  </conditionalFormatting>
  <conditionalFormatting sqref="D95">
    <cfRule type="beginsWith" dxfId="290" priority="13" operator="beginsWith" text="(">
      <formula>LEFT(D95,LEN("("))="("</formula>
    </cfRule>
  </conditionalFormatting>
  <conditionalFormatting sqref="J95">
    <cfRule type="expression" dxfId="289" priority="11" stopIfTrue="1">
      <formula>$C95=1</formula>
    </cfRule>
    <cfRule type="expression" dxfId="288" priority="12" stopIfTrue="1">
      <formula>OR($C95=0,$C95=2,$C95=3,$C95=4)</formula>
    </cfRule>
  </conditionalFormatting>
  <conditionalFormatting sqref="A100 D100 I100">
    <cfRule type="expression" dxfId="287" priority="4" stopIfTrue="1">
      <formula>$C100=1</formula>
    </cfRule>
    <cfRule type="expression" dxfId="286" priority="5" stopIfTrue="1">
      <formula>OR($C100=0,$C100=2,$C100=3,$C100=4)</formula>
    </cfRule>
  </conditionalFormatting>
  <conditionalFormatting sqref="H100">
    <cfRule type="expression" dxfId="285" priority="6" stopIfTrue="1">
      <formula>$C100=1</formula>
    </cfRule>
    <cfRule type="expression" dxfId="284" priority="7" stopIfTrue="1">
      <formula>OR($C100=0,$C100=2,$C100=3,$C100=4)</formula>
    </cfRule>
    <cfRule type="expression" dxfId="283" priority="8" stopIfTrue="1">
      <formula>AND(TIPOORCAMENTO="Licitado",$C100&lt;&gt;"L",$C100&lt;&gt;-1)</formula>
    </cfRule>
  </conditionalFormatting>
  <conditionalFormatting sqref="B100:C100 E100:F100">
    <cfRule type="expression" dxfId="282" priority="9" stopIfTrue="1">
      <formula>$C100=1</formula>
    </cfRule>
    <cfRule type="expression" dxfId="281" priority="10" stopIfTrue="1">
      <formula>OR($C100=0,$C100=2,$C100=3,$C100=4)</formula>
    </cfRule>
  </conditionalFormatting>
  <conditionalFormatting sqref="D100">
    <cfRule type="beginsWith" dxfId="280" priority="3" operator="beginsWith" text="(">
      <formula>LEFT(D100,LEN("("))="("</formula>
    </cfRule>
  </conditionalFormatting>
  <conditionalFormatting sqref="J100">
    <cfRule type="expression" dxfId="279" priority="1" stopIfTrue="1">
      <formula>$C100=1</formula>
    </cfRule>
    <cfRule type="expression" dxfId="278" priority="2" stopIfTrue="1">
      <formula>OR($C100=0,$C100=2,$C100=3,$C100=4)</formula>
    </cfRule>
  </conditionalFormatting>
  <dataValidations count="6">
    <dataValidation type="list" errorStyle="warning" allowBlank="1" showErrorMessage="1" errorTitle="Aviso BDI" error="Selecione um dos 3 BDI da lista._x000a__x000a_Caso tenha mais de 3 BDI nesta Planilha Orçamentária digite apenas valor percentual." sqref="H3:H116" xr:uid="{5754AD67-37DB-4B9D-8C84-75EAB2D27446}">
      <mc:AlternateContent xmlns:x12ac="http://schemas.microsoft.com/office/spreadsheetml/2011/1/ac" xmlns:mc="http://schemas.openxmlformats.org/markup-compatibility/2006">
        <mc:Choice Requires="x12ac">
          <x12ac:list>BDI 1, BDI 2, BDI 3," 0,00%"</x12ac:list>
        </mc:Choice>
        <mc:Fallback>
          <formula1>"BDI 1, BDI 2, BDI 3, 0,00%"</formula1>
        </mc:Fallback>
      </mc:AlternateContent>
    </dataValidation>
    <dataValidation type="list" errorStyle="information" allowBlank="1" showInputMessage="1" prompt="Selecione uma sigla de unidade na lista suspensa." sqref="E3:E116" xr:uid="{160007B7-8B94-452F-8FBF-6057C767E240}">
      <formula1>ListaTgov.Unidades</formula1>
    </dataValidation>
    <dataValidation allowBlank="1" showInputMessage="1" showErrorMessage="1" prompt="Para Orçamento Proposto, o Preço Unitário é resultado do produto do Custo Unitário pelo BDI._x000a_Para Orçamento Licitado, deve ser preenchido na Coluna AL." sqref="I3:I116" xr:uid="{5C8E3862-8F83-46A5-8F93-09705A4D6A08}"/>
    <dataValidation allowBlank="1" showInputMessage="1" showErrorMessage="1" prompt="A entrada de quantidades é feita na coluna AJ se acompanhamento por BM, ou na aba &quot;Memória de Cálculo/PLQ&quot; se acompanhamento por PLE." sqref="F3:F116" xr:uid="{D1C79E44-9040-4997-B2A3-2DB29118B1C7}"/>
    <dataValidation type="list" allowBlank="1" sqref="B3:B116" xr:uid="{AE0B0C20-F045-451E-BB3C-2AC8B9501E3F}">
      <formula1>"SINAPI,SINAPI-I,SICRO,Composição,Cotação"</formula1>
      <formula2>0</formula2>
    </dataValidation>
    <dataValidation type="decimal" operator="greaterThan" allowBlank="1" showErrorMessage="1" error="Apenas números decimais maiores que zero." sqref="G3:G116" xr:uid="{B6BB246E-8803-473D-99C0-E801B6398C2F}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0EF7D-B56B-4FAF-9D41-B6CB97E2BAA8}">
  <dimension ref="A1:L29"/>
  <sheetViews>
    <sheetView showGridLines="0" view="pageBreakPreview" zoomScaleNormal="100" zoomScaleSheetLayoutView="100" workbookViewId="0">
      <selection activeCell="I18" sqref="I18"/>
    </sheetView>
  </sheetViews>
  <sheetFormatPr defaultRowHeight="15" x14ac:dyDescent="0.25"/>
  <cols>
    <col min="1" max="1" width="10.85546875" customWidth="1"/>
    <col min="2" max="2" width="19.5703125" customWidth="1"/>
    <col min="3" max="3" width="10.28515625" customWidth="1"/>
    <col min="4" max="4" width="12.140625" customWidth="1"/>
    <col min="5" max="5" width="14.28515625" customWidth="1"/>
    <col min="6" max="10" width="19.5703125" customWidth="1"/>
    <col min="11" max="11" width="12" customWidth="1"/>
    <col min="12" max="12" width="13.85546875" customWidth="1"/>
  </cols>
  <sheetData>
    <row r="1" spans="1:12" x14ac:dyDescent="0.25">
      <c r="A1" s="63" t="s">
        <v>312</v>
      </c>
      <c r="B1" s="64" t="s">
        <v>315</v>
      </c>
      <c r="C1" s="65"/>
      <c r="D1" s="65"/>
      <c r="E1" s="71" t="s">
        <v>477</v>
      </c>
      <c r="F1" s="72" t="s">
        <v>478</v>
      </c>
      <c r="G1" s="73">
        <v>1</v>
      </c>
      <c r="H1" s="74">
        <v>2</v>
      </c>
      <c r="I1" s="74">
        <v>3</v>
      </c>
      <c r="J1" s="74">
        <v>4</v>
      </c>
      <c r="K1" s="74">
        <v>5</v>
      </c>
      <c r="L1" s="74">
        <v>6</v>
      </c>
    </row>
    <row r="2" spans="1:12" x14ac:dyDescent="0.25">
      <c r="A2" s="63"/>
      <c r="B2" s="64"/>
      <c r="C2" s="66"/>
      <c r="D2" s="66"/>
      <c r="E2" s="71"/>
      <c r="F2" s="72"/>
      <c r="G2" s="75">
        <v>45597</v>
      </c>
      <c r="H2" s="76">
        <v>45627</v>
      </c>
      <c r="I2" s="76">
        <v>45658</v>
      </c>
      <c r="J2" s="76">
        <v>45689</v>
      </c>
      <c r="K2" s="76">
        <v>45717</v>
      </c>
      <c r="L2" s="76">
        <v>45748</v>
      </c>
    </row>
    <row r="3" spans="1:12" x14ac:dyDescent="0.25">
      <c r="A3" s="67" t="s">
        <v>198</v>
      </c>
      <c r="B3" s="68" t="s">
        <v>1</v>
      </c>
      <c r="C3" s="68"/>
      <c r="D3" s="68"/>
      <c r="E3" s="77">
        <v>2922666.42</v>
      </c>
      <c r="F3" s="78" t="s">
        <v>479</v>
      </c>
      <c r="G3" s="79">
        <v>0.12898780200170776</v>
      </c>
      <c r="H3" s="79">
        <v>0.1624860629835409</v>
      </c>
      <c r="I3" s="79">
        <v>0.15533123944401428</v>
      </c>
      <c r="J3" s="79">
        <v>0.24478531456901612</v>
      </c>
      <c r="K3" s="79">
        <v>0.20231034679626558</v>
      </c>
      <c r="L3" s="79">
        <v>0.10609923420545544</v>
      </c>
    </row>
    <row r="4" spans="1:12" x14ac:dyDescent="0.25">
      <c r="A4" s="69"/>
      <c r="B4" s="70" t="s">
        <v>476</v>
      </c>
      <c r="C4" s="70"/>
      <c r="D4" s="70"/>
      <c r="E4" s="80"/>
      <c r="F4" s="81"/>
      <c r="G4" s="82"/>
      <c r="H4" s="82"/>
      <c r="I4" s="82"/>
      <c r="J4" s="82"/>
      <c r="K4" s="82"/>
      <c r="L4" s="82"/>
    </row>
    <row r="5" spans="1:12" x14ac:dyDescent="0.25">
      <c r="A5" s="67" t="s">
        <v>199</v>
      </c>
      <c r="B5" s="68" t="s">
        <v>4</v>
      </c>
      <c r="C5" s="68"/>
      <c r="D5" s="68"/>
      <c r="E5" s="77">
        <v>79933.8</v>
      </c>
      <c r="F5" s="78" t="s">
        <v>479</v>
      </c>
      <c r="G5" s="79">
        <v>0.05</v>
      </c>
      <c r="H5" s="79">
        <v>0.1</v>
      </c>
      <c r="I5" s="79">
        <v>0.15</v>
      </c>
      <c r="J5" s="79">
        <v>0.3</v>
      </c>
      <c r="K5" s="79">
        <v>0.25</v>
      </c>
      <c r="L5" s="79">
        <v>0.15</v>
      </c>
    </row>
    <row r="6" spans="1:12" x14ac:dyDescent="0.25">
      <c r="A6" s="69"/>
      <c r="B6" s="70" t="s">
        <v>476</v>
      </c>
      <c r="C6" s="70"/>
      <c r="D6" s="70"/>
      <c r="E6" s="80"/>
      <c r="F6" s="81"/>
      <c r="G6" s="82">
        <v>0.05</v>
      </c>
      <c r="H6" s="82">
        <v>0.1</v>
      </c>
      <c r="I6" s="82">
        <v>0.15</v>
      </c>
      <c r="J6" s="82">
        <v>0.3</v>
      </c>
      <c r="K6" s="82">
        <v>0.25</v>
      </c>
      <c r="L6" s="82">
        <v>0.15</v>
      </c>
    </row>
    <row r="7" spans="1:12" x14ac:dyDescent="0.25">
      <c r="A7" s="67" t="s">
        <v>215</v>
      </c>
      <c r="B7" s="68" t="s">
        <v>39</v>
      </c>
      <c r="C7" s="68"/>
      <c r="D7" s="68"/>
      <c r="E7" s="77">
        <v>81179.64</v>
      </c>
      <c r="F7" s="78" t="s">
        <v>479</v>
      </c>
      <c r="G7" s="79">
        <v>1</v>
      </c>
      <c r="H7" s="79">
        <v>0</v>
      </c>
      <c r="I7" s="79">
        <v>0</v>
      </c>
      <c r="J7" s="79">
        <v>0</v>
      </c>
      <c r="K7" s="79">
        <v>0</v>
      </c>
      <c r="L7" s="79">
        <v>0</v>
      </c>
    </row>
    <row r="8" spans="1:12" x14ac:dyDescent="0.25">
      <c r="A8" s="69"/>
      <c r="B8" s="70" t="s">
        <v>476</v>
      </c>
      <c r="C8" s="70"/>
      <c r="D8" s="70"/>
      <c r="E8" s="80"/>
      <c r="F8" s="81"/>
      <c r="G8" s="82">
        <v>1</v>
      </c>
      <c r="H8" s="82"/>
      <c r="I8" s="82"/>
      <c r="J8" s="82"/>
      <c r="K8" s="82"/>
      <c r="L8" s="82"/>
    </row>
    <row r="9" spans="1:12" x14ac:dyDescent="0.25">
      <c r="A9" s="67" t="s">
        <v>222</v>
      </c>
      <c r="B9" s="68" t="s">
        <v>53</v>
      </c>
      <c r="C9" s="68"/>
      <c r="D9" s="68"/>
      <c r="E9" s="77">
        <v>1167247.95</v>
      </c>
      <c r="F9" s="78" t="s">
        <v>479</v>
      </c>
      <c r="G9" s="79">
        <v>0.25</v>
      </c>
      <c r="H9" s="79">
        <v>0.4</v>
      </c>
      <c r="I9" s="79">
        <v>0.25</v>
      </c>
      <c r="J9" s="79">
        <v>0</v>
      </c>
      <c r="K9" s="79">
        <v>0</v>
      </c>
      <c r="L9" s="79">
        <v>0.1</v>
      </c>
    </row>
    <row r="10" spans="1:12" x14ac:dyDescent="0.25">
      <c r="A10" s="69"/>
      <c r="B10" s="70" t="s">
        <v>476</v>
      </c>
      <c r="C10" s="70"/>
      <c r="D10" s="70"/>
      <c r="E10" s="80"/>
      <c r="F10" s="81"/>
      <c r="G10" s="82">
        <v>0.25</v>
      </c>
      <c r="H10" s="82">
        <v>0.4</v>
      </c>
      <c r="I10" s="82">
        <v>0.25</v>
      </c>
      <c r="J10" s="82"/>
      <c r="K10" s="82"/>
      <c r="L10" s="82">
        <v>0.1</v>
      </c>
    </row>
    <row r="11" spans="1:12" x14ac:dyDescent="0.25">
      <c r="A11" s="67" t="s">
        <v>266</v>
      </c>
      <c r="B11" s="68" t="s">
        <v>131</v>
      </c>
      <c r="C11" s="68"/>
      <c r="D11" s="68"/>
      <c r="E11" s="77">
        <v>1269560.46</v>
      </c>
      <c r="F11" s="78" t="s">
        <v>479</v>
      </c>
      <c r="G11" s="79">
        <v>0</v>
      </c>
      <c r="H11" s="79">
        <v>0</v>
      </c>
      <c r="I11" s="79">
        <v>0</v>
      </c>
      <c r="J11" s="79">
        <v>0.45</v>
      </c>
      <c r="K11" s="79">
        <v>0.45</v>
      </c>
      <c r="L11" s="79">
        <v>0.1</v>
      </c>
    </row>
    <row r="12" spans="1:12" x14ac:dyDescent="0.25">
      <c r="A12" s="69"/>
      <c r="B12" s="70" t="s">
        <v>476</v>
      </c>
      <c r="C12" s="70"/>
      <c r="D12" s="70"/>
      <c r="E12" s="80"/>
      <c r="F12" s="81"/>
      <c r="G12" s="82"/>
      <c r="H12" s="82"/>
      <c r="I12" s="82"/>
      <c r="J12" s="82">
        <v>0.45</v>
      </c>
      <c r="K12" s="82">
        <v>0.45</v>
      </c>
      <c r="L12" s="82">
        <v>0.1</v>
      </c>
    </row>
    <row r="13" spans="1:12" x14ac:dyDescent="0.25">
      <c r="A13" s="67" t="s">
        <v>284</v>
      </c>
      <c r="B13" s="68" t="s">
        <v>159</v>
      </c>
      <c r="C13" s="68"/>
      <c r="D13" s="68"/>
      <c r="E13" s="77">
        <v>300358.68</v>
      </c>
      <c r="F13" s="78" t="s">
        <v>479</v>
      </c>
      <c r="G13" s="79">
        <v>0</v>
      </c>
      <c r="H13" s="79">
        <v>0</v>
      </c>
      <c r="I13" s="79">
        <v>0.5</v>
      </c>
      <c r="J13" s="79">
        <v>0.4</v>
      </c>
      <c r="K13" s="79">
        <v>0</v>
      </c>
      <c r="L13" s="79">
        <v>0.1</v>
      </c>
    </row>
    <row r="14" spans="1:12" x14ac:dyDescent="0.25">
      <c r="A14" s="69"/>
      <c r="B14" s="70" t="s">
        <v>476</v>
      </c>
      <c r="C14" s="70"/>
      <c r="D14" s="70"/>
      <c r="E14" s="80"/>
      <c r="F14" s="81"/>
      <c r="G14" s="82"/>
      <c r="H14" s="82"/>
      <c r="I14" s="82">
        <v>0.5</v>
      </c>
      <c r="J14" s="82">
        <v>0.4</v>
      </c>
      <c r="K14" s="82"/>
      <c r="L14" s="82">
        <v>0.1</v>
      </c>
    </row>
    <row r="15" spans="1:12" x14ac:dyDescent="0.25">
      <c r="A15" s="67" t="s">
        <v>302</v>
      </c>
      <c r="B15" s="68" t="s">
        <v>183</v>
      </c>
      <c r="C15" s="68"/>
      <c r="D15" s="68"/>
      <c r="E15" s="77">
        <v>22183.18</v>
      </c>
      <c r="F15" s="78" t="s">
        <v>479</v>
      </c>
      <c r="G15" s="79">
        <v>0</v>
      </c>
      <c r="H15" s="79">
        <v>0</v>
      </c>
      <c r="I15" s="79">
        <v>0</v>
      </c>
      <c r="J15" s="79">
        <v>0</v>
      </c>
      <c r="K15" s="79">
        <v>0</v>
      </c>
      <c r="L15" s="79">
        <v>1</v>
      </c>
    </row>
    <row r="16" spans="1:12" x14ac:dyDescent="0.25">
      <c r="A16" s="69"/>
      <c r="B16" s="70" t="s">
        <v>476</v>
      </c>
      <c r="C16" s="70"/>
      <c r="D16" s="70"/>
      <c r="E16" s="80"/>
      <c r="F16" s="81"/>
      <c r="G16" s="82"/>
      <c r="H16" s="82"/>
      <c r="I16" s="82"/>
      <c r="J16" s="82"/>
      <c r="K16" s="82"/>
      <c r="L16" s="82">
        <v>1</v>
      </c>
    </row>
    <row r="17" spans="1:12" x14ac:dyDescent="0.25">
      <c r="A17" s="67" t="s">
        <v>309</v>
      </c>
      <c r="B17" s="68" t="s">
        <v>194</v>
      </c>
      <c r="C17" s="68"/>
      <c r="D17" s="68"/>
      <c r="E17" s="77">
        <v>2202.71</v>
      </c>
      <c r="F17" s="78" t="s">
        <v>479</v>
      </c>
      <c r="G17" s="79">
        <v>0</v>
      </c>
      <c r="H17" s="79">
        <v>0</v>
      </c>
      <c r="I17" s="79">
        <v>0</v>
      </c>
      <c r="J17" s="79">
        <v>0</v>
      </c>
      <c r="K17" s="79">
        <v>0</v>
      </c>
      <c r="L17" s="79">
        <v>1</v>
      </c>
    </row>
    <row r="18" spans="1:12" x14ac:dyDescent="0.25">
      <c r="A18" s="69"/>
      <c r="B18" s="70" t="s">
        <v>476</v>
      </c>
      <c r="C18" s="70"/>
      <c r="D18" s="70"/>
      <c r="E18" s="80"/>
      <c r="F18" s="81"/>
      <c r="G18" s="82"/>
      <c r="H18" s="82"/>
      <c r="I18" s="82"/>
      <c r="J18" s="82"/>
      <c r="K18" s="82"/>
      <c r="L18" s="82">
        <v>1</v>
      </c>
    </row>
    <row r="19" spans="1:12" x14ac:dyDescent="0.25">
      <c r="A19" s="83"/>
      <c r="B19" s="84"/>
      <c r="C19" s="84"/>
      <c r="D19" s="84"/>
      <c r="E19" s="92"/>
      <c r="F19" s="92"/>
      <c r="G19" s="84"/>
      <c r="H19" s="84"/>
      <c r="I19" s="84"/>
      <c r="J19" s="84"/>
      <c r="K19" s="84"/>
      <c r="L19" s="84"/>
    </row>
    <row r="20" spans="1:12" x14ac:dyDescent="0.25">
      <c r="A20" s="85" t="s">
        <v>488</v>
      </c>
      <c r="B20" s="85"/>
      <c r="C20" s="85"/>
      <c r="D20" s="86"/>
      <c r="E20" s="93"/>
      <c r="F20" s="94" t="s">
        <v>483</v>
      </c>
      <c r="G20" s="95">
        <v>0.12898780285709102</v>
      </c>
      <c r="H20" s="95">
        <v>0.1624860629835409</v>
      </c>
      <c r="I20" s="95">
        <v>0.15533124029939757</v>
      </c>
      <c r="J20" s="95">
        <v>0.24478531148963625</v>
      </c>
      <c r="K20" s="95">
        <v>0.20231034782272553</v>
      </c>
      <c r="L20" s="95">
        <v>0.10609923454760875</v>
      </c>
    </row>
    <row r="21" spans="1:12" x14ac:dyDescent="0.25">
      <c r="A21" s="85"/>
      <c r="B21" s="85"/>
      <c r="C21" s="85"/>
      <c r="D21" s="87"/>
      <c r="E21" s="96"/>
      <c r="F21" s="97" t="s">
        <v>484</v>
      </c>
      <c r="G21" s="98">
        <v>0</v>
      </c>
      <c r="H21" s="98">
        <v>0</v>
      </c>
      <c r="I21" s="98">
        <v>0</v>
      </c>
      <c r="J21" s="98">
        <v>0</v>
      </c>
      <c r="K21" s="98">
        <v>0</v>
      </c>
      <c r="L21" s="98">
        <v>0</v>
      </c>
    </row>
    <row r="22" spans="1:12" ht="15" customHeight="1" x14ac:dyDescent="0.25">
      <c r="A22" s="88"/>
      <c r="B22" s="89"/>
      <c r="C22" s="89"/>
      <c r="D22" s="90" t="s">
        <v>481</v>
      </c>
      <c r="E22" s="99"/>
      <c r="F22" s="100" t="s">
        <v>485</v>
      </c>
      <c r="G22" s="101">
        <v>376988.32</v>
      </c>
      <c r="H22" s="101">
        <v>474892.56</v>
      </c>
      <c r="I22" s="101">
        <v>453981.4</v>
      </c>
      <c r="J22" s="101">
        <v>715425.81</v>
      </c>
      <c r="K22" s="101">
        <v>591285.65999999992</v>
      </c>
      <c r="L22" s="101">
        <v>310092.66999999993</v>
      </c>
    </row>
    <row r="23" spans="1:12" ht="15" customHeight="1" x14ac:dyDescent="0.25">
      <c r="A23" s="88"/>
      <c r="B23" s="89"/>
      <c r="C23" s="89"/>
      <c r="D23" s="90"/>
      <c r="E23" s="102"/>
      <c r="F23" s="103" t="s">
        <v>486</v>
      </c>
      <c r="G23" s="104">
        <v>0</v>
      </c>
      <c r="H23" s="104">
        <v>0</v>
      </c>
      <c r="I23" s="104">
        <v>0</v>
      </c>
      <c r="J23" s="104">
        <v>0</v>
      </c>
      <c r="K23" s="104">
        <v>0</v>
      </c>
      <c r="L23" s="104">
        <v>0</v>
      </c>
    </row>
    <row r="24" spans="1:12" x14ac:dyDescent="0.25">
      <c r="A24" s="89"/>
      <c r="B24" s="89"/>
      <c r="C24" s="89"/>
      <c r="D24" s="91"/>
      <c r="E24" s="105"/>
      <c r="F24" s="106" t="s">
        <v>487</v>
      </c>
      <c r="G24" s="107">
        <v>376988.32</v>
      </c>
      <c r="H24" s="107">
        <v>474892.56</v>
      </c>
      <c r="I24" s="107">
        <v>453981.4</v>
      </c>
      <c r="J24" s="107">
        <v>715425.81</v>
      </c>
      <c r="K24" s="107">
        <v>591285.65999999992</v>
      </c>
      <c r="L24" s="107">
        <v>310092.66999999993</v>
      </c>
    </row>
    <row r="25" spans="1:12" x14ac:dyDescent="0.25">
      <c r="A25" s="89"/>
      <c r="B25" s="89"/>
      <c r="C25" s="89"/>
      <c r="D25" s="86"/>
      <c r="E25" s="93"/>
      <c r="F25" s="94" t="s">
        <v>483</v>
      </c>
      <c r="G25" s="95">
        <v>0.129</v>
      </c>
      <c r="H25" s="95">
        <v>0.29149999999999998</v>
      </c>
      <c r="I25" s="95">
        <v>0.44679999999999997</v>
      </c>
      <c r="J25" s="95">
        <v>0.69159999999999999</v>
      </c>
      <c r="K25" s="95">
        <v>0.89390000000000003</v>
      </c>
      <c r="L25" s="95">
        <v>1</v>
      </c>
    </row>
    <row r="26" spans="1:12" x14ac:dyDescent="0.25">
      <c r="A26" s="89"/>
      <c r="B26" s="89"/>
      <c r="C26" s="89"/>
      <c r="D26" s="87"/>
      <c r="E26" s="96"/>
      <c r="F26" s="97" t="s">
        <v>484</v>
      </c>
      <c r="G26" s="98">
        <v>0</v>
      </c>
      <c r="H26" s="98">
        <v>0</v>
      </c>
      <c r="I26" s="98">
        <v>0</v>
      </c>
      <c r="J26" s="98">
        <v>0</v>
      </c>
      <c r="K26" s="98">
        <v>0</v>
      </c>
      <c r="L26" s="98">
        <v>0</v>
      </c>
    </row>
    <row r="27" spans="1:12" x14ac:dyDescent="0.25">
      <c r="A27" s="89"/>
      <c r="B27" s="89"/>
      <c r="C27" s="89"/>
      <c r="D27" s="90" t="s">
        <v>482</v>
      </c>
      <c r="E27" s="99"/>
      <c r="F27" s="100" t="s">
        <v>485</v>
      </c>
      <c r="G27" s="101">
        <v>376988.31749999995</v>
      </c>
      <c r="H27" s="101">
        <v>851880.87749999983</v>
      </c>
      <c r="I27" s="101">
        <v>1305862.2749999999</v>
      </c>
      <c r="J27" s="101">
        <v>2021288.094</v>
      </c>
      <c r="K27" s="101">
        <v>2612573.7510000002</v>
      </c>
      <c r="L27" s="101">
        <v>2922666.42</v>
      </c>
    </row>
    <row r="28" spans="1:12" x14ac:dyDescent="0.25">
      <c r="A28" s="89"/>
      <c r="B28" s="89"/>
      <c r="C28" s="89"/>
      <c r="D28" s="90"/>
      <c r="E28" s="102"/>
      <c r="F28" s="103" t="s">
        <v>486</v>
      </c>
      <c r="G28" s="104">
        <v>0</v>
      </c>
      <c r="H28" s="104">
        <v>0</v>
      </c>
      <c r="I28" s="104">
        <v>0</v>
      </c>
      <c r="J28" s="104">
        <v>0</v>
      </c>
      <c r="K28" s="104">
        <v>0</v>
      </c>
      <c r="L28" s="104">
        <v>0</v>
      </c>
    </row>
    <row r="29" spans="1:12" x14ac:dyDescent="0.25">
      <c r="B29" s="89"/>
      <c r="C29" s="89"/>
      <c r="D29" s="90"/>
      <c r="E29" s="99"/>
      <c r="F29" s="108" t="s">
        <v>487</v>
      </c>
      <c r="G29" s="109">
        <v>376988.3175</v>
      </c>
      <c r="H29" s="109">
        <v>851880.87749999994</v>
      </c>
      <c r="I29" s="109">
        <v>1305862.2749999999</v>
      </c>
      <c r="J29" s="109">
        <v>2021288.094</v>
      </c>
      <c r="K29" s="109">
        <v>2612573.7510000002</v>
      </c>
      <c r="L29" s="109">
        <v>2922666.42</v>
      </c>
    </row>
  </sheetData>
  <mergeCells count="5">
    <mergeCell ref="A1:A2"/>
    <mergeCell ref="B1:B2"/>
    <mergeCell ref="E1:E2"/>
    <mergeCell ref="F1:F2"/>
    <mergeCell ref="A20:C21"/>
  </mergeCells>
  <conditionalFormatting sqref="A8:E8 A6:E6 A4:E4">
    <cfRule type="expression" dxfId="277" priority="21" stopIfTrue="1">
      <formula>$M3=2</formula>
    </cfRule>
    <cfRule type="expression" dxfId="276" priority="22" stopIfTrue="1">
      <formula>AND($M3=1,$S3&lt;&gt;"")</formula>
    </cfRule>
  </conditionalFormatting>
  <conditionalFormatting sqref="A7:E7 A5:E5 A3:E3">
    <cfRule type="expression" dxfId="275" priority="23" stopIfTrue="1">
      <formula>$M3=2</formula>
    </cfRule>
    <cfRule type="expression" dxfId="274" priority="24" stopIfTrue="1">
      <formula>AND($M3=1,$S3&lt;&gt;"")</formula>
    </cfRule>
  </conditionalFormatting>
  <conditionalFormatting sqref="G1:G2">
    <cfRule type="expression" dxfId="273" priority="20" stopIfTrue="1">
      <formula>NOT(ISNUMBER(F$12))</formula>
    </cfRule>
  </conditionalFormatting>
  <conditionalFormatting sqref="G8:L8 G6:L6 G4:L4">
    <cfRule type="expression" dxfId="272" priority="19" stopIfTrue="1">
      <formula>AND(ISNUMBER($H3),$H3&lt;&gt;0)</formula>
    </cfRule>
  </conditionalFormatting>
  <conditionalFormatting sqref="G7:L7 G5:L5 G3:L3">
    <cfRule type="expression" dxfId="271" priority="18" stopIfTrue="1">
      <formula>G3&lt;&gt;0</formula>
    </cfRule>
  </conditionalFormatting>
  <conditionalFormatting sqref="G8:L8 G6:L6 G4:L4">
    <cfRule type="expression" dxfId="270" priority="17">
      <formula>AND(_xlfn.SINGLE(ACOMPANHAMENTO)="BM",G4&gt;ROUND(G4,4))</formula>
    </cfRule>
  </conditionalFormatting>
  <conditionalFormatting sqref="A14:E14 A12:E12 A10:E10">
    <cfRule type="expression" dxfId="269" priority="13" stopIfTrue="1">
      <formula>$M9=2</formula>
    </cfRule>
    <cfRule type="expression" dxfId="268" priority="14" stopIfTrue="1">
      <formula>AND($M9=1,$S9&lt;&gt;"")</formula>
    </cfRule>
  </conditionalFormatting>
  <conditionalFormatting sqref="A13:E13 A11:E11 A9:E9">
    <cfRule type="expression" dxfId="267" priority="15" stopIfTrue="1">
      <formula>$M9=2</formula>
    </cfRule>
    <cfRule type="expression" dxfId="266" priority="16" stopIfTrue="1">
      <formula>AND($M9=1,$S9&lt;&gt;"")</formula>
    </cfRule>
  </conditionalFormatting>
  <conditionalFormatting sqref="G14:L14 G12:L12 G10:L10">
    <cfRule type="expression" dxfId="265" priority="12" stopIfTrue="1">
      <formula>AND(ISNUMBER($H9),$H9&lt;&gt;0)</formula>
    </cfRule>
  </conditionalFormatting>
  <conditionalFormatting sqref="G13:L13 G11:L11 G9:L9">
    <cfRule type="expression" dxfId="264" priority="11" stopIfTrue="1">
      <formula>G9&lt;&gt;0</formula>
    </cfRule>
  </conditionalFormatting>
  <conditionalFormatting sqref="G14:L14 G12:L12 G10:L10">
    <cfRule type="expression" dxfId="263" priority="10">
      <formula>AND(_xlfn.SINGLE(ACOMPANHAMENTO)="BM",G10&gt;ROUND(G10,4))</formula>
    </cfRule>
  </conditionalFormatting>
  <conditionalFormatting sqref="A18:E18 A16:E16">
    <cfRule type="expression" dxfId="262" priority="6" stopIfTrue="1">
      <formula>$M15=2</formula>
    </cfRule>
    <cfRule type="expression" dxfId="261" priority="7" stopIfTrue="1">
      <formula>AND($M15=1,$S15&lt;&gt;"")</formula>
    </cfRule>
  </conditionalFormatting>
  <conditionalFormatting sqref="A17:E17 A15:E15">
    <cfRule type="expression" dxfId="260" priority="8" stopIfTrue="1">
      <formula>$M15=2</formula>
    </cfRule>
    <cfRule type="expression" dxfId="259" priority="9" stopIfTrue="1">
      <formula>AND($M15=1,$S15&lt;&gt;"")</formula>
    </cfRule>
  </conditionalFormatting>
  <conditionalFormatting sqref="G18:L18 G16:L16">
    <cfRule type="expression" dxfId="258" priority="5" stopIfTrue="1">
      <formula>AND(ISNUMBER($H15),$H15&lt;&gt;0)</formula>
    </cfRule>
  </conditionalFormatting>
  <conditionalFormatting sqref="G17:L17 G15:L15">
    <cfRule type="expression" dxfId="257" priority="4" stopIfTrue="1">
      <formula>G15&lt;&gt;0</formula>
    </cfRule>
  </conditionalFormatting>
  <conditionalFormatting sqref="G18:L18 G16:L16">
    <cfRule type="expression" dxfId="256" priority="3">
      <formula>AND(_xlfn.SINGLE(ACOMPANHAMENTO)="BM",G16&gt;ROUND(G16,4))</formula>
    </cfRule>
  </conditionalFormatting>
  <conditionalFormatting sqref="G29:L29 G20:L20 G22:L22 G24:L25 G27:L27">
    <cfRule type="expression" dxfId="255" priority="1" stopIfTrue="1">
      <formula>F$42=1</formula>
    </cfRule>
  </conditionalFormatting>
  <conditionalFormatting sqref="G21:L21 G23:L23 G26:L26 G28:L28">
    <cfRule type="expression" dxfId="254" priority="2" stopIfTrue="1">
      <formula>F$42=1</formula>
    </cfRule>
  </conditionalFormatting>
  <dataValidations count="4">
    <dataValidation type="whole" operator="greaterThan" allowBlank="1" showErrorMessage="1" sqref="G1" xr:uid="{27236C22-5B16-4234-AECD-CCF3AC81E291}">
      <formula1>0</formula1>
      <formula2>0</formula2>
    </dataValidation>
    <dataValidation type="decimal" allowBlank="1" showErrorMessage="1" error="Porcentagem Acumulada &gt; 100%." sqref="G18:L18 G4:L4 G6:L6 G8:L8 G10:L10 G12:L12 G14:L14 G16:L16" xr:uid="{23DF050E-1095-49ED-83C7-FC58E5A8D05E}">
      <formula1>0</formula1>
      <formula2>CRONO.MaxParc</formula2>
    </dataValidation>
    <dataValidation type="date" operator="greaterThan" allowBlank="1" showInputMessage="1" showErrorMessage="1" errorTitle="Erro" error="Digite somente datas." sqref="G2" xr:uid="{C5894F5A-1377-43AC-857D-61BA8C10F1A1}">
      <formula1>36526</formula1>
    </dataValidation>
    <dataValidation allowBlank="1" showInputMessage="1" showErrorMessage="1" prompt="Preencha na célula de baixo. Se o acompanhamento for PLE, preencha no botão PREENCHIMENTO POR EVENTOS, acima." sqref="G17:L17 G3:L3 G5:L5 G7:L7 G9:L9 G11:L11 G13:L13 G15:L15" xr:uid="{53B95DF2-071D-4B82-B437-86EF63416BAD}"/>
  </dataValidations>
  <pageMargins left="0.511811024" right="0.511811024" top="0.78740157499999996" bottom="0.78740157499999996" header="0.31496062000000002" footer="0.31496062000000002"/>
  <pageSetup paperSize="0" scale="4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05163-5127-4C3E-9438-5246CCEA1BED}">
  <dimension ref="A1:J118"/>
  <sheetViews>
    <sheetView view="pageBreakPreview" zoomScaleNormal="100" zoomScaleSheetLayoutView="100" workbookViewId="0">
      <selection activeCell="F1" sqref="F1"/>
    </sheetView>
  </sheetViews>
  <sheetFormatPr defaultRowHeight="15" x14ac:dyDescent="0.25"/>
  <cols>
    <col min="4" max="4" width="57.7109375" customWidth="1"/>
    <col min="6" max="6" width="12.85546875" customWidth="1"/>
    <col min="7" max="7" width="13.28515625" customWidth="1"/>
    <col min="9" max="9" width="14.140625" customWidth="1"/>
    <col min="10" max="10" width="17.42578125" customWidth="1"/>
  </cols>
  <sheetData>
    <row r="1" spans="1:10" ht="60" x14ac:dyDescent="0.25">
      <c r="A1" s="23" t="s">
        <v>312</v>
      </c>
      <c r="B1" s="23" t="s">
        <v>313</v>
      </c>
      <c r="C1" s="23" t="s">
        <v>314</v>
      </c>
      <c r="D1" s="23" t="s">
        <v>315</v>
      </c>
      <c r="E1" s="23" t="s">
        <v>316</v>
      </c>
      <c r="F1" s="23" t="s">
        <v>317</v>
      </c>
      <c r="G1" s="23" t="s">
        <v>318</v>
      </c>
      <c r="H1" s="23" t="s">
        <v>319</v>
      </c>
      <c r="I1" s="23" t="s">
        <v>320</v>
      </c>
      <c r="J1" s="23" t="s">
        <v>321</v>
      </c>
    </row>
    <row r="2" spans="1:10" x14ac:dyDescent="0.25">
      <c r="A2" s="1" t="s">
        <v>322</v>
      </c>
      <c r="B2" s="2"/>
      <c r="C2" s="2"/>
      <c r="D2" s="2"/>
      <c r="E2" s="3"/>
      <c r="F2" s="4"/>
      <c r="G2" s="4"/>
      <c r="H2" s="5"/>
      <c r="I2" s="4"/>
      <c r="J2" s="6">
        <f ca="1">SUMIF(OFFSET($C2,1,0,ROW(J119)-ROW(J2)-1),"S",OFFSET(J2,1,0,ROW(J119)-ROW(J2)-1))</f>
        <v>0</v>
      </c>
    </row>
    <row r="3" spans="1:10" x14ac:dyDescent="0.25">
      <c r="A3" s="7" t="s">
        <v>198</v>
      </c>
      <c r="B3" s="8" t="s">
        <v>0</v>
      </c>
      <c r="C3" s="9"/>
      <c r="D3" s="10" t="s">
        <v>322</v>
      </c>
      <c r="E3" s="11" t="s">
        <v>2</v>
      </c>
      <c r="F3" s="12">
        <v>0</v>
      </c>
      <c r="G3" s="13"/>
      <c r="H3" s="14" t="s">
        <v>3</v>
      </c>
      <c r="I3" s="12">
        <v>0</v>
      </c>
      <c r="J3" s="15">
        <v>4060365.6</v>
      </c>
    </row>
    <row r="4" spans="1:10" x14ac:dyDescent="0.25">
      <c r="A4" s="7" t="s">
        <v>199</v>
      </c>
      <c r="B4" s="8" t="s">
        <v>0</v>
      </c>
      <c r="C4" s="9"/>
      <c r="D4" s="10" t="s">
        <v>4</v>
      </c>
      <c r="E4" s="11" t="s">
        <v>2</v>
      </c>
      <c r="F4" s="12">
        <v>0</v>
      </c>
      <c r="G4" s="13"/>
      <c r="H4" s="14" t="s">
        <v>3</v>
      </c>
      <c r="I4" s="12">
        <v>0</v>
      </c>
      <c r="J4" s="15">
        <v>83176.81</v>
      </c>
    </row>
    <row r="5" spans="1:10" x14ac:dyDescent="0.25">
      <c r="A5" s="7" t="s">
        <v>200</v>
      </c>
      <c r="B5" s="8" t="s">
        <v>0</v>
      </c>
      <c r="C5" s="9"/>
      <c r="D5" s="10" t="s">
        <v>323</v>
      </c>
      <c r="E5" s="11" t="s">
        <v>2</v>
      </c>
      <c r="F5" s="12">
        <v>0</v>
      </c>
      <c r="G5" s="13"/>
      <c r="H5" s="14" t="s">
        <v>3</v>
      </c>
      <c r="I5" s="12">
        <v>0</v>
      </c>
      <c r="J5" s="15">
        <v>65674.41</v>
      </c>
    </row>
    <row r="6" spans="1:10" ht="30" x14ac:dyDescent="0.25">
      <c r="A6" s="7" t="s">
        <v>201</v>
      </c>
      <c r="B6" s="8" t="s">
        <v>7</v>
      </c>
      <c r="C6" s="9" t="s">
        <v>8</v>
      </c>
      <c r="D6" s="10" t="s">
        <v>9</v>
      </c>
      <c r="E6" s="11" t="s">
        <v>10</v>
      </c>
      <c r="F6" s="12">
        <v>6</v>
      </c>
      <c r="G6" s="13">
        <v>8976.0400000000009</v>
      </c>
      <c r="H6" s="14" t="s">
        <v>3</v>
      </c>
      <c r="I6" s="12">
        <v>10836.77</v>
      </c>
      <c r="J6" s="15">
        <v>65020.62</v>
      </c>
    </row>
    <row r="7" spans="1:10" ht="30" x14ac:dyDescent="0.25">
      <c r="A7" s="7" t="s">
        <v>202</v>
      </c>
      <c r="B7" s="8" t="s">
        <v>7</v>
      </c>
      <c r="C7" s="9" t="s">
        <v>11</v>
      </c>
      <c r="D7" s="10" t="s">
        <v>12</v>
      </c>
      <c r="E7" s="11" t="s">
        <v>10</v>
      </c>
      <c r="F7" s="12">
        <v>1</v>
      </c>
      <c r="G7" s="13">
        <v>541.53</v>
      </c>
      <c r="H7" s="14" t="s">
        <v>3</v>
      </c>
      <c r="I7" s="12">
        <v>653.79</v>
      </c>
      <c r="J7" s="15">
        <v>653.79</v>
      </c>
    </row>
    <row r="8" spans="1:10" x14ac:dyDescent="0.25">
      <c r="A8" s="7" t="s">
        <v>203</v>
      </c>
      <c r="B8" s="8" t="s">
        <v>0</v>
      </c>
      <c r="C8" s="9"/>
      <c r="D8" s="10" t="s">
        <v>324</v>
      </c>
      <c r="E8" s="11" t="s">
        <v>2</v>
      </c>
      <c r="F8" s="12">
        <v>0</v>
      </c>
      <c r="G8" s="13">
        <v>0</v>
      </c>
      <c r="H8" s="14" t="s">
        <v>3</v>
      </c>
      <c r="I8" s="12">
        <v>0</v>
      </c>
      <c r="J8" s="15">
        <v>6734.66</v>
      </c>
    </row>
    <row r="9" spans="1:10" ht="30" x14ac:dyDescent="0.25">
      <c r="A9" s="7" t="s">
        <v>204</v>
      </c>
      <c r="B9" s="8" t="s">
        <v>7</v>
      </c>
      <c r="C9" s="9" t="s">
        <v>26</v>
      </c>
      <c r="D9" s="10" t="s">
        <v>27</v>
      </c>
      <c r="E9" s="11" t="s">
        <v>10</v>
      </c>
      <c r="F9" s="12">
        <v>1</v>
      </c>
      <c r="G9" s="13">
        <v>2789.14</v>
      </c>
      <c r="H9" s="14" t="s">
        <v>3</v>
      </c>
      <c r="I9" s="12">
        <v>3367.33</v>
      </c>
      <c r="J9" s="15">
        <v>3367.33</v>
      </c>
    </row>
    <row r="10" spans="1:10" ht="30" x14ac:dyDescent="0.25">
      <c r="A10" s="7" t="s">
        <v>205</v>
      </c>
      <c r="B10" s="8" t="s">
        <v>7</v>
      </c>
      <c r="C10" s="9" t="s">
        <v>28</v>
      </c>
      <c r="D10" s="10" t="s">
        <v>29</v>
      </c>
      <c r="E10" s="11" t="s">
        <v>10</v>
      </c>
      <c r="F10" s="12">
        <v>1</v>
      </c>
      <c r="G10" s="13">
        <v>2789.14</v>
      </c>
      <c r="H10" s="14" t="s">
        <v>3</v>
      </c>
      <c r="I10" s="12">
        <v>3367.33</v>
      </c>
      <c r="J10" s="15">
        <v>3367.33</v>
      </c>
    </row>
    <row r="11" spans="1:10" x14ac:dyDescent="0.25">
      <c r="A11" s="7" t="s">
        <v>207</v>
      </c>
      <c r="B11" s="8" t="s">
        <v>0</v>
      </c>
      <c r="C11" s="9"/>
      <c r="D11" s="10" t="s">
        <v>13</v>
      </c>
      <c r="E11" s="11" t="s">
        <v>2</v>
      </c>
      <c r="F11" s="12">
        <v>0</v>
      </c>
      <c r="G11" s="13">
        <v>0</v>
      </c>
      <c r="H11" s="14" t="s">
        <v>3</v>
      </c>
      <c r="I11" s="12">
        <v>0</v>
      </c>
      <c r="J11" s="15">
        <v>7436.33</v>
      </c>
    </row>
    <row r="12" spans="1:10" ht="45" x14ac:dyDescent="0.25">
      <c r="A12" s="7" t="s">
        <v>208</v>
      </c>
      <c r="B12" s="8" t="s">
        <v>0</v>
      </c>
      <c r="C12" s="9" t="s">
        <v>14</v>
      </c>
      <c r="D12" s="10" t="s">
        <v>15</v>
      </c>
      <c r="E12" s="11" t="s">
        <v>16</v>
      </c>
      <c r="F12" s="12">
        <v>1</v>
      </c>
      <c r="G12" s="13">
        <v>466.5</v>
      </c>
      <c r="H12" s="14" t="s">
        <v>3</v>
      </c>
      <c r="I12" s="12">
        <v>563.21</v>
      </c>
      <c r="J12" s="15">
        <v>563.21</v>
      </c>
    </row>
    <row r="13" spans="1:10" ht="45" x14ac:dyDescent="0.25">
      <c r="A13" s="7" t="s">
        <v>209</v>
      </c>
      <c r="B13" s="8" t="s">
        <v>21</v>
      </c>
      <c r="C13" s="9" t="s">
        <v>325</v>
      </c>
      <c r="D13" s="10" t="s">
        <v>19</v>
      </c>
      <c r="E13" s="11" t="s">
        <v>10</v>
      </c>
      <c r="F13" s="12">
        <v>6</v>
      </c>
      <c r="G13" s="13">
        <v>465.68</v>
      </c>
      <c r="H13" s="14" t="s">
        <v>20</v>
      </c>
      <c r="I13" s="12">
        <v>532.97</v>
      </c>
      <c r="J13" s="15">
        <v>3197.82</v>
      </c>
    </row>
    <row r="14" spans="1:10" ht="30" x14ac:dyDescent="0.25">
      <c r="A14" s="7" t="s">
        <v>379</v>
      </c>
      <c r="B14" s="8" t="s">
        <v>21</v>
      </c>
      <c r="C14" s="9" t="s">
        <v>22</v>
      </c>
      <c r="D14" s="10" t="s">
        <v>23</v>
      </c>
      <c r="E14" s="11" t="s">
        <v>24</v>
      </c>
      <c r="F14" s="12">
        <v>6</v>
      </c>
      <c r="G14" s="13">
        <v>535.21</v>
      </c>
      <c r="H14" s="14" t="s">
        <v>20</v>
      </c>
      <c r="I14" s="12">
        <v>612.54999999999995</v>
      </c>
      <c r="J14" s="15">
        <v>3675.3</v>
      </c>
    </row>
    <row r="15" spans="1:10" x14ac:dyDescent="0.25">
      <c r="A15" s="7" t="s">
        <v>210</v>
      </c>
      <c r="B15" s="8" t="s">
        <v>0</v>
      </c>
      <c r="C15" s="9"/>
      <c r="D15" s="10" t="s">
        <v>30</v>
      </c>
      <c r="E15" s="11" t="s">
        <v>2</v>
      </c>
      <c r="F15" s="12">
        <v>0</v>
      </c>
      <c r="G15" s="13">
        <v>0</v>
      </c>
      <c r="H15" s="14" t="s">
        <v>3</v>
      </c>
      <c r="I15" s="12">
        <v>0</v>
      </c>
      <c r="J15" s="15">
        <v>3331.41</v>
      </c>
    </row>
    <row r="16" spans="1:10" ht="30" x14ac:dyDescent="0.25">
      <c r="A16" s="7" t="s">
        <v>211</v>
      </c>
      <c r="B16" s="8" t="s">
        <v>45</v>
      </c>
      <c r="C16" s="9" t="s">
        <v>326</v>
      </c>
      <c r="D16" s="10" t="s">
        <v>327</v>
      </c>
      <c r="E16" s="11" t="s">
        <v>16</v>
      </c>
      <c r="F16" s="12">
        <v>3</v>
      </c>
      <c r="G16" s="13">
        <v>403.82</v>
      </c>
      <c r="H16" s="14" t="s">
        <v>3</v>
      </c>
      <c r="I16" s="12">
        <v>487.53</v>
      </c>
      <c r="J16" s="15">
        <v>1462.59</v>
      </c>
    </row>
    <row r="17" spans="1:10" x14ac:dyDescent="0.25">
      <c r="A17" s="7" t="s">
        <v>212</v>
      </c>
      <c r="B17" s="8" t="s">
        <v>0</v>
      </c>
      <c r="C17" s="9" t="s">
        <v>31</v>
      </c>
      <c r="D17" s="10" t="s">
        <v>32</v>
      </c>
      <c r="E17" s="11" t="s">
        <v>16</v>
      </c>
      <c r="F17" s="12">
        <v>12.1</v>
      </c>
      <c r="G17" s="13">
        <v>103.95</v>
      </c>
      <c r="H17" s="14" t="s">
        <v>3</v>
      </c>
      <c r="I17" s="12">
        <v>125.5</v>
      </c>
      <c r="J17" s="15">
        <v>1518.55</v>
      </c>
    </row>
    <row r="18" spans="1:10" ht="30" x14ac:dyDescent="0.25">
      <c r="A18" s="7" t="s">
        <v>213</v>
      </c>
      <c r="B18" s="8" t="s">
        <v>33</v>
      </c>
      <c r="C18" s="9" t="s">
        <v>34</v>
      </c>
      <c r="D18" s="10" t="s">
        <v>35</v>
      </c>
      <c r="E18" s="11" t="s">
        <v>10</v>
      </c>
      <c r="F18" s="12">
        <v>5</v>
      </c>
      <c r="G18" s="13">
        <v>50.18</v>
      </c>
      <c r="H18" s="14" t="s">
        <v>20</v>
      </c>
      <c r="I18" s="12">
        <v>57.43</v>
      </c>
      <c r="J18" s="15">
        <v>287.14999999999998</v>
      </c>
    </row>
    <row r="19" spans="1:10" ht="45" x14ac:dyDescent="0.25">
      <c r="A19" s="7" t="s">
        <v>214</v>
      </c>
      <c r="B19" s="8" t="s">
        <v>33</v>
      </c>
      <c r="C19" s="9" t="s">
        <v>36</v>
      </c>
      <c r="D19" s="10" t="s">
        <v>37</v>
      </c>
      <c r="E19" s="11" t="s">
        <v>38</v>
      </c>
      <c r="F19" s="12">
        <v>24</v>
      </c>
      <c r="G19" s="13">
        <v>2.2999999999999998</v>
      </c>
      <c r="H19" s="14" t="s">
        <v>20</v>
      </c>
      <c r="I19" s="12">
        <v>2.63</v>
      </c>
      <c r="J19" s="15">
        <v>63.12</v>
      </c>
    </row>
    <row r="20" spans="1:10" x14ac:dyDescent="0.25">
      <c r="A20" s="7" t="s">
        <v>215</v>
      </c>
      <c r="B20" s="8" t="s">
        <v>0</v>
      </c>
      <c r="C20" s="9"/>
      <c r="D20" s="10" t="s">
        <v>328</v>
      </c>
      <c r="E20" s="11" t="s">
        <v>2</v>
      </c>
      <c r="F20" s="12">
        <v>0</v>
      </c>
      <c r="G20" s="13">
        <v>0</v>
      </c>
      <c r="H20" s="14" t="s">
        <v>3</v>
      </c>
      <c r="I20" s="12">
        <v>0</v>
      </c>
      <c r="J20" s="15">
        <v>295789.93</v>
      </c>
    </row>
    <row r="21" spans="1:10" x14ac:dyDescent="0.25">
      <c r="A21" s="7" t="s">
        <v>216</v>
      </c>
      <c r="B21" s="8" t="s">
        <v>0</v>
      </c>
      <c r="C21" s="9"/>
      <c r="D21" s="10" t="s">
        <v>329</v>
      </c>
      <c r="E21" s="11" t="s">
        <v>2</v>
      </c>
      <c r="F21" s="12">
        <v>0</v>
      </c>
      <c r="G21" s="13">
        <v>0</v>
      </c>
      <c r="H21" s="14" t="s">
        <v>3</v>
      </c>
      <c r="I21" s="12">
        <v>0</v>
      </c>
      <c r="J21" s="15">
        <v>288834.48</v>
      </c>
    </row>
    <row r="22" spans="1:10" ht="45" x14ac:dyDescent="0.25">
      <c r="A22" s="7" t="s">
        <v>217</v>
      </c>
      <c r="B22" s="8" t="s">
        <v>0</v>
      </c>
      <c r="C22" s="9" t="s">
        <v>330</v>
      </c>
      <c r="D22" s="10" t="s">
        <v>331</v>
      </c>
      <c r="E22" s="11" t="s">
        <v>16</v>
      </c>
      <c r="F22" s="12">
        <v>8928.9699999999993</v>
      </c>
      <c r="G22" s="13">
        <v>25.3</v>
      </c>
      <c r="H22" s="14" t="s">
        <v>3</v>
      </c>
      <c r="I22" s="12">
        <v>30.54</v>
      </c>
      <c r="J22" s="15">
        <v>272690.74</v>
      </c>
    </row>
    <row r="23" spans="1:10" ht="30" x14ac:dyDescent="0.25">
      <c r="A23" s="7" t="s">
        <v>380</v>
      </c>
      <c r="B23" s="8" t="s">
        <v>7</v>
      </c>
      <c r="C23" s="9" t="s">
        <v>332</v>
      </c>
      <c r="D23" s="10" t="s">
        <v>333</v>
      </c>
      <c r="E23" s="11" t="s">
        <v>38</v>
      </c>
      <c r="F23" s="12">
        <v>2199.42</v>
      </c>
      <c r="G23" s="13">
        <v>6.08</v>
      </c>
      <c r="H23" s="14" t="s">
        <v>3</v>
      </c>
      <c r="I23" s="12">
        <v>7.34</v>
      </c>
      <c r="J23" s="15">
        <v>16143.74</v>
      </c>
    </row>
    <row r="24" spans="1:10" x14ac:dyDescent="0.25">
      <c r="A24" s="7" t="s">
        <v>218</v>
      </c>
      <c r="B24" s="8" t="s">
        <v>0</v>
      </c>
      <c r="C24" s="9"/>
      <c r="D24" s="10" t="s">
        <v>334</v>
      </c>
      <c r="E24" s="11" t="s">
        <v>2</v>
      </c>
      <c r="F24" s="12">
        <v>0</v>
      </c>
      <c r="G24" s="13">
        <v>0</v>
      </c>
      <c r="H24" s="14" t="s">
        <v>3</v>
      </c>
      <c r="I24" s="12">
        <v>0</v>
      </c>
      <c r="J24" s="15">
        <v>6955.45</v>
      </c>
    </row>
    <row r="25" spans="1:10" ht="45" x14ac:dyDescent="0.25">
      <c r="A25" s="7" t="s">
        <v>219</v>
      </c>
      <c r="B25" s="8" t="s">
        <v>45</v>
      </c>
      <c r="C25" s="9" t="s">
        <v>46</v>
      </c>
      <c r="D25" s="10" t="s">
        <v>47</v>
      </c>
      <c r="E25" s="11" t="s">
        <v>48</v>
      </c>
      <c r="F25" s="12">
        <v>828.03</v>
      </c>
      <c r="G25" s="13">
        <v>2.82</v>
      </c>
      <c r="H25" s="14" t="s">
        <v>3</v>
      </c>
      <c r="I25" s="12">
        <v>3.4</v>
      </c>
      <c r="J25" s="15">
        <v>2815.3</v>
      </c>
    </row>
    <row r="26" spans="1:10" ht="30" x14ac:dyDescent="0.25">
      <c r="A26" s="7" t="s">
        <v>381</v>
      </c>
      <c r="B26" s="8" t="s">
        <v>45</v>
      </c>
      <c r="C26" s="9" t="s">
        <v>50</v>
      </c>
      <c r="D26" s="10" t="s">
        <v>51</v>
      </c>
      <c r="E26" s="11" t="s">
        <v>52</v>
      </c>
      <c r="F26" s="12">
        <v>4140.1499999999996</v>
      </c>
      <c r="G26" s="13">
        <v>0.83</v>
      </c>
      <c r="H26" s="14" t="s">
        <v>3</v>
      </c>
      <c r="I26" s="12">
        <v>1</v>
      </c>
      <c r="J26" s="15">
        <v>4140.1499999999996</v>
      </c>
    </row>
    <row r="27" spans="1:10" x14ac:dyDescent="0.25">
      <c r="A27" s="7" t="s">
        <v>222</v>
      </c>
      <c r="B27" s="8" t="s">
        <v>0</v>
      </c>
      <c r="C27" s="9"/>
      <c r="D27" s="10" t="s">
        <v>39</v>
      </c>
      <c r="E27" s="11" t="s">
        <v>2</v>
      </c>
      <c r="F27" s="12">
        <v>0</v>
      </c>
      <c r="G27" s="13">
        <v>0</v>
      </c>
      <c r="H27" s="14" t="s">
        <v>3</v>
      </c>
      <c r="I27" s="12">
        <v>0</v>
      </c>
      <c r="J27" s="15">
        <v>90199.61</v>
      </c>
    </row>
    <row r="28" spans="1:10" x14ac:dyDescent="0.25">
      <c r="A28" s="7" t="s">
        <v>223</v>
      </c>
      <c r="B28" s="8"/>
      <c r="C28" s="9"/>
      <c r="D28" s="10" t="s">
        <v>335</v>
      </c>
      <c r="E28" s="11"/>
      <c r="F28" s="12">
        <v>0</v>
      </c>
      <c r="G28" s="13">
        <v>0</v>
      </c>
      <c r="H28" s="14"/>
      <c r="I28" s="12">
        <v>0</v>
      </c>
      <c r="J28" s="15">
        <v>14107.28</v>
      </c>
    </row>
    <row r="29" spans="1:10" ht="45" x14ac:dyDescent="0.25">
      <c r="A29" s="7" t="s">
        <v>224</v>
      </c>
      <c r="B29" s="8" t="s">
        <v>0</v>
      </c>
      <c r="C29" s="9" t="s">
        <v>336</v>
      </c>
      <c r="D29" s="10" t="s">
        <v>337</v>
      </c>
      <c r="E29" s="11" t="s">
        <v>43</v>
      </c>
      <c r="F29" s="12">
        <v>4831.26</v>
      </c>
      <c r="G29" s="13">
        <v>2.42</v>
      </c>
      <c r="H29" s="14" t="s">
        <v>3</v>
      </c>
      <c r="I29" s="12">
        <v>2.92</v>
      </c>
      <c r="J29" s="15">
        <v>14107.28</v>
      </c>
    </row>
    <row r="30" spans="1:10" x14ac:dyDescent="0.25">
      <c r="A30" s="7" t="s">
        <v>230</v>
      </c>
      <c r="B30" s="8" t="s">
        <v>0</v>
      </c>
      <c r="C30" s="9"/>
      <c r="D30" s="10" t="s">
        <v>338</v>
      </c>
      <c r="E30" s="11" t="s">
        <v>2</v>
      </c>
      <c r="F30" s="12">
        <v>0</v>
      </c>
      <c r="G30" s="13">
        <v>0</v>
      </c>
      <c r="H30" s="14" t="s">
        <v>3</v>
      </c>
      <c r="I30" s="12">
        <v>0</v>
      </c>
      <c r="J30" s="15">
        <v>76092.33</v>
      </c>
    </row>
    <row r="31" spans="1:10" ht="45" x14ac:dyDescent="0.25">
      <c r="A31" s="7" t="s">
        <v>231</v>
      </c>
      <c r="B31" s="8" t="s">
        <v>45</v>
      </c>
      <c r="C31" s="9" t="s">
        <v>46</v>
      </c>
      <c r="D31" s="10" t="s">
        <v>47</v>
      </c>
      <c r="E31" s="11" t="s">
        <v>48</v>
      </c>
      <c r="F31" s="12">
        <v>9058.61</v>
      </c>
      <c r="G31" s="13">
        <v>2.82</v>
      </c>
      <c r="H31" s="14" t="s">
        <v>3</v>
      </c>
      <c r="I31" s="12">
        <v>3.4</v>
      </c>
      <c r="J31" s="15">
        <v>30799.27</v>
      </c>
    </row>
    <row r="32" spans="1:10" ht="30" x14ac:dyDescent="0.25">
      <c r="A32" s="7" t="s">
        <v>232</v>
      </c>
      <c r="B32" s="8" t="s">
        <v>45</v>
      </c>
      <c r="C32" s="9" t="s">
        <v>50</v>
      </c>
      <c r="D32" s="10" t="s">
        <v>51</v>
      </c>
      <c r="E32" s="11" t="s">
        <v>52</v>
      </c>
      <c r="F32" s="12">
        <v>45293.06</v>
      </c>
      <c r="G32" s="13">
        <v>0.83</v>
      </c>
      <c r="H32" s="14" t="s">
        <v>3</v>
      </c>
      <c r="I32" s="12">
        <v>1</v>
      </c>
      <c r="J32" s="15">
        <v>45293.06</v>
      </c>
    </row>
    <row r="33" spans="1:10" x14ac:dyDescent="0.25">
      <c r="A33" s="7" t="s">
        <v>266</v>
      </c>
      <c r="B33" s="8" t="s">
        <v>0</v>
      </c>
      <c r="C33" s="9"/>
      <c r="D33" s="10" t="s">
        <v>53</v>
      </c>
      <c r="E33" s="11" t="s">
        <v>2</v>
      </c>
      <c r="F33" s="12">
        <v>0</v>
      </c>
      <c r="G33" s="13">
        <v>0</v>
      </c>
      <c r="H33" s="14" t="s">
        <v>3</v>
      </c>
      <c r="I33" s="12">
        <v>0</v>
      </c>
      <c r="J33" s="15">
        <v>1287611.8</v>
      </c>
    </row>
    <row r="34" spans="1:10" x14ac:dyDescent="0.25">
      <c r="A34" s="7" t="s">
        <v>267</v>
      </c>
      <c r="B34" s="8" t="s">
        <v>0</v>
      </c>
      <c r="C34" s="9"/>
      <c r="D34" s="10" t="s">
        <v>339</v>
      </c>
      <c r="E34" s="11" t="s">
        <v>2</v>
      </c>
      <c r="F34" s="12">
        <v>0</v>
      </c>
      <c r="G34" s="13">
        <v>0</v>
      </c>
      <c r="H34" s="14" t="s">
        <v>3</v>
      </c>
      <c r="I34" s="12">
        <v>0</v>
      </c>
      <c r="J34" s="15">
        <v>63308.04</v>
      </c>
    </row>
    <row r="35" spans="1:10" ht="30" x14ac:dyDescent="0.25">
      <c r="A35" s="7" t="s">
        <v>268</v>
      </c>
      <c r="B35" s="8" t="s">
        <v>45</v>
      </c>
      <c r="C35" s="9" t="s">
        <v>340</v>
      </c>
      <c r="D35" s="10" t="s">
        <v>341</v>
      </c>
      <c r="E35" s="11" t="s">
        <v>43</v>
      </c>
      <c r="F35" s="12">
        <v>130.1</v>
      </c>
      <c r="G35" s="13">
        <v>61.01</v>
      </c>
      <c r="H35" s="14" t="s">
        <v>3</v>
      </c>
      <c r="I35" s="12">
        <v>73.66</v>
      </c>
      <c r="J35" s="15">
        <v>9583.17</v>
      </c>
    </row>
    <row r="36" spans="1:10" ht="75" x14ac:dyDescent="0.25">
      <c r="A36" s="7" t="s">
        <v>269</v>
      </c>
      <c r="B36" s="8" t="s">
        <v>0</v>
      </c>
      <c r="C36" s="9" t="s">
        <v>57</v>
      </c>
      <c r="D36" s="10" t="s">
        <v>58</v>
      </c>
      <c r="E36" s="11" t="s">
        <v>43</v>
      </c>
      <c r="F36" s="12">
        <v>1148.98</v>
      </c>
      <c r="G36" s="13">
        <v>13.61</v>
      </c>
      <c r="H36" s="14" t="s">
        <v>3</v>
      </c>
      <c r="I36" s="12">
        <v>16.43</v>
      </c>
      <c r="J36" s="15">
        <v>18877.740000000002</v>
      </c>
    </row>
    <row r="37" spans="1:10" ht="75" x14ac:dyDescent="0.25">
      <c r="A37" s="7" t="s">
        <v>270</v>
      </c>
      <c r="B37" s="8" t="s">
        <v>0</v>
      </c>
      <c r="C37" s="9" t="s">
        <v>59</v>
      </c>
      <c r="D37" s="10" t="s">
        <v>60</v>
      </c>
      <c r="E37" s="11" t="s">
        <v>43</v>
      </c>
      <c r="F37" s="12">
        <v>798.54</v>
      </c>
      <c r="G37" s="13">
        <v>10.46</v>
      </c>
      <c r="H37" s="14" t="s">
        <v>3</v>
      </c>
      <c r="I37" s="12">
        <v>12.63</v>
      </c>
      <c r="J37" s="15">
        <v>10085.56</v>
      </c>
    </row>
    <row r="38" spans="1:10" ht="90" x14ac:dyDescent="0.25">
      <c r="A38" s="7" t="s">
        <v>271</v>
      </c>
      <c r="B38" s="8" t="s">
        <v>0</v>
      </c>
      <c r="C38" s="9" t="s">
        <v>342</v>
      </c>
      <c r="D38" s="10" t="s">
        <v>343</v>
      </c>
      <c r="E38" s="11" t="s">
        <v>43</v>
      </c>
      <c r="F38" s="12">
        <v>493.35</v>
      </c>
      <c r="G38" s="13">
        <v>9.81</v>
      </c>
      <c r="H38" s="14" t="s">
        <v>3</v>
      </c>
      <c r="I38" s="12">
        <v>11.84</v>
      </c>
      <c r="J38" s="15">
        <v>5841.26</v>
      </c>
    </row>
    <row r="39" spans="1:10" ht="45" x14ac:dyDescent="0.25">
      <c r="A39" s="7" t="s">
        <v>272</v>
      </c>
      <c r="B39" s="8" t="s">
        <v>45</v>
      </c>
      <c r="C39" s="9" t="s">
        <v>63</v>
      </c>
      <c r="D39" s="10" t="s">
        <v>64</v>
      </c>
      <c r="E39" s="11" t="s">
        <v>43</v>
      </c>
      <c r="F39" s="12">
        <v>130.1</v>
      </c>
      <c r="G39" s="13">
        <v>99.88</v>
      </c>
      <c r="H39" s="14" t="s">
        <v>3</v>
      </c>
      <c r="I39" s="12">
        <v>120.59</v>
      </c>
      <c r="J39" s="15">
        <v>15688.76</v>
      </c>
    </row>
    <row r="40" spans="1:10" ht="45" x14ac:dyDescent="0.25">
      <c r="A40" s="7" t="s">
        <v>273</v>
      </c>
      <c r="B40" s="8" t="s">
        <v>45</v>
      </c>
      <c r="C40" s="9" t="s">
        <v>344</v>
      </c>
      <c r="D40" s="10" t="s">
        <v>65</v>
      </c>
      <c r="E40" s="11" t="s">
        <v>43</v>
      </c>
      <c r="F40" s="12">
        <v>13.01</v>
      </c>
      <c r="G40" s="13">
        <v>205.74</v>
      </c>
      <c r="H40" s="14" t="s">
        <v>3</v>
      </c>
      <c r="I40" s="12">
        <v>248.39</v>
      </c>
      <c r="J40" s="15">
        <v>3231.55</v>
      </c>
    </row>
    <row r="41" spans="1:10" x14ac:dyDescent="0.25">
      <c r="A41" s="7" t="s">
        <v>274</v>
      </c>
      <c r="B41" s="8" t="s">
        <v>0</v>
      </c>
      <c r="C41" s="9"/>
      <c r="D41" s="10" t="s">
        <v>345</v>
      </c>
      <c r="E41" s="11" t="s">
        <v>2</v>
      </c>
      <c r="F41" s="12">
        <v>0</v>
      </c>
      <c r="G41" s="13">
        <v>0</v>
      </c>
      <c r="H41" s="14" t="s">
        <v>3</v>
      </c>
      <c r="I41" s="12">
        <v>0</v>
      </c>
      <c r="J41" s="15">
        <v>167552.07999999999</v>
      </c>
    </row>
    <row r="42" spans="1:10" ht="45" x14ac:dyDescent="0.25">
      <c r="A42" s="7" t="s">
        <v>275</v>
      </c>
      <c r="B42" s="8" t="s">
        <v>0</v>
      </c>
      <c r="C42" s="9" t="s">
        <v>346</v>
      </c>
      <c r="D42" s="10" t="s">
        <v>347</v>
      </c>
      <c r="E42" s="11" t="s">
        <v>16</v>
      </c>
      <c r="F42" s="12">
        <v>962.5</v>
      </c>
      <c r="G42" s="13">
        <v>35.840000000000003</v>
      </c>
      <c r="H42" s="14" t="s">
        <v>3</v>
      </c>
      <c r="I42" s="12">
        <v>43.27</v>
      </c>
      <c r="J42" s="15">
        <v>41647.379999999997</v>
      </c>
    </row>
    <row r="43" spans="1:10" ht="45" x14ac:dyDescent="0.25">
      <c r="A43" s="7" t="s">
        <v>276</v>
      </c>
      <c r="B43" s="8" t="s">
        <v>0</v>
      </c>
      <c r="C43" s="9" t="s">
        <v>67</v>
      </c>
      <c r="D43" s="10" t="s">
        <v>68</v>
      </c>
      <c r="E43" s="11" t="s">
        <v>16</v>
      </c>
      <c r="F43" s="12">
        <v>1862.5</v>
      </c>
      <c r="G43" s="13">
        <v>46.36</v>
      </c>
      <c r="H43" s="14" t="s">
        <v>3</v>
      </c>
      <c r="I43" s="12">
        <v>55.97</v>
      </c>
      <c r="J43" s="15">
        <v>104244.13</v>
      </c>
    </row>
    <row r="44" spans="1:10" ht="45" x14ac:dyDescent="0.25">
      <c r="A44" s="7" t="s">
        <v>277</v>
      </c>
      <c r="B44" s="8" t="s">
        <v>0</v>
      </c>
      <c r="C44" s="9" t="s">
        <v>69</v>
      </c>
      <c r="D44" s="10" t="s">
        <v>70</v>
      </c>
      <c r="E44" s="11" t="s">
        <v>16</v>
      </c>
      <c r="F44" s="12">
        <v>457.65</v>
      </c>
      <c r="G44" s="13">
        <v>39.200000000000003</v>
      </c>
      <c r="H44" s="14" t="s">
        <v>3</v>
      </c>
      <c r="I44" s="12">
        <v>47.33</v>
      </c>
      <c r="J44" s="15">
        <v>21660.57</v>
      </c>
    </row>
    <row r="45" spans="1:10" x14ac:dyDescent="0.25">
      <c r="A45" s="7" t="s">
        <v>278</v>
      </c>
      <c r="B45" s="8" t="s">
        <v>0</v>
      </c>
      <c r="C45" s="9"/>
      <c r="D45" s="10" t="s">
        <v>73</v>
      </c>
      <c r="E45" s="11" t="s">
        <v>2</v>
      </c>
      <c r="F45" s="12">
        <v>0</v>
      </c>
      <c r="G45" s="13">
        <v>0</v>
      </c>
      <c r="H45" s="14" t="s">
        <v>3</v>
      </c>
      <c r="I45" s="12">
        <v>0</v>
      </c>
      <c r="J45" s="15">
        <v>41224.68</v>
      </c>
    </row>
    <row r="46" spans="1:10" ht="30" x14ac:dyDescent="0.25">
      <c r="A46" s="7" t="s">
        <v>279</v>
      </c>
      <c r="B46" s="8" t="s">
        <v>45</v>
      </c>
      <c r="C46" s="9" t="s">
        <v>348</v>
      </c>
      <c r="D46" s="10" t="s">
        <v>74</v>
      </c>
      <c r="E46" s="11" t="s">
        <v>43</v>
      </c>
      <c r="F46" s="12">
        <v>228</v>
      </c>
      <c r="G46" s="13">
        <v>149.76</v>
      </c>
      <c r="H46" s="14" t="s">
        <v>3</v>
      </c>
      <c r="I46" s="12">
        <v>180.81</v>
      </c>
      <c r="J46" s="15">
        <v>41224.68</v>
      </c>
    </row>
    <row r="47" spans="1:10" ht="30" x14ac:dyDescent="0.25">
      <c r="A47" s="7" t="s">
        <v>281</v>
      </c>
      <c r="B47" s="8" t="s">
        <v>0</v>
      </c>
      <c r="C47" s="9"/>
      <c r="D47" s="10" t="s">
        <v>349</v>
      </c>
      <c r="E47" s="11" t="s">
        <v>2</v>
      </c>
      <c r="F47" s="12">
        <v>0</v>
      </c>
      <c r="G47" s="13">
        <v>0</v>
      </c>
      <c r="H47" s="14" t="s">
        <v>3</v>
      </c>
      <c r="I47" s="12">
        <v>0</v>
      </c>
      <c r="J47" s="15">
        <v>690263.29</v>
      </c>
    </row>
    <row r="48" spans="1:10" ht="75" x14ac:dyDescent="0.25">
      <c r="A48" s="7" t="s">
        <v>282</v>
      </c>
      <c r="B48" s="8" t="s">
        <v>0</v>
      </c>
      <c r="C48" s="9" t="s">
        <v>350</v>
      </c>
      <c r="D48" s="10" t="s">
        <v>351</v>
      </c>
      <c r="E48" s="11" t="s">
        <v>38</v>
      </c>
      <c r="F48" s="12">
        <v>550</v>
      </c>
      <c r="G48" s="13">
        <v>181.1</v>
      </c>
      <c r="H48" s="14" t="s">
        <v>3</v>
      </c>
      <c r="I48" s="12">
        <v>218.64</v>
      </c>
      <c r="J48" s="15">
        <v>120252</v>
      </c>
    </row>
    <row r="49" spans="1:10" ht="75" x14ac:dyDescent="0.25">
      <c r="A49" s="7" t="s">
        <v>283</v>
      </c>
      <c r="B49" s="8" t="s">
        <v>0</v>
      </c>
      <c r="C49" s="9" t="s">
        <v>89</v>
      </c>
      <c r="D49" s="10" t="s">
        <v>90</v>
      </c>
      <c r="E49" s="11" t="s">
        <v>38</v>
      </c>
      <c r="F49" s="12">
        <v>438</v>
      </c>
      <c r="G49" s="13">
        <v>336.8</v>
      </c>
      <c r="H49" s="14" t="s">
        <v>3</v>
      </c>
      <c r="I49" s="12">
        <v>406.62</v>
      </c>
      <c r="J49" s="15">
        <v>178099.56</v>
      </c>
    </row>
    <row r="50" spans="1:10" ht="75" x14ac:dyDescent="0.25">
      <c r="A50" s="7" t="s">
        <v>382</v>
      </c>
      <c r="B50" s="8" t="s">
        <v>0</v>
      </c>
      <c r="C50" s="9" t="s">
        <v>91</v>
      </c>
      <c r="D50" s="10" t="s">
        <v>92</v>
      </c>
      <c r="E50" s="11" t="s">
        <v>38</v>
      </c>
      <c r="F50" s="12">
        <v>235</v>
      </c>
      <c r="G50" s="13">
        <v>543.05999999999995</v>
      </c>
      <c r="H50" s="14" t="s">
        <v>3</v>
      </c>
      <c r="I50" s="12">
        <v>655.64</v>
      </c>
      <c r="J50" s="15">
        <v>154075.4</v>
      </c>
    </row>
    <row r="51" spans="1:10" ht="75" x14ac:dyDescent="0.25">
      <c r="A51" s="7" t="s">
        <v>383</v>
      </c>
      <c r="B51" s="8" t="s">
        <v>0</v>
      </c>
      <c r="C51" s="9" t="s">
        <v>93</v>
      </c>
      <c r="D51" s="10" t="s">
        <v>94</v>
      </c>
      <c r="E51" s="11" t="s">
        <v>38</v>
      </c>
      <c r="F51" s="12">
        <v>109</v>
      </c>
      <c r="G51" s="13">
        <v>646.83000000000004</v>
      </c>
      <c r="H51" s="14" t="s">
        <v>3</v>
      </c>
      <c r="I51" s="12">
        <v>780.92</v>
      </c>
      <c r="J51" s="15">
        <v>85120.28</v>
      </c>
    </row>
    <row r="52" spans="1:10" ht="75" x14ac:dyDescent="0.25">
      <c r="A52" s="7" t="s">
        <v>384</v>
      </c>
      <c r="B52" s="8" t="s">
        <v>0</v>
      </c>
      <c r="C52" s="9" t="s">
        <v>95</v>
      </c>
      <c r="D52" s="10" t="s">
        <v>96</v>
      </c>
      <c r="E52" s="11" t="s">
        <v>38</v>
      </c>
      <c r="F52" s="12">
        <v>135</v>
      </c>
      <c r="G52" s="13">
        <v>936.99</v>
      </c>
      <c r="H52" s="14" t="s">
        <v>3</v>
      </c>
      <c r="I52" s="12">
        <v>1131.23</v>
      </c>
      <c r="J52" s="15">
        <v>152716.04999999999</v>
      </c>
    </row>
    <row r="53" spans="1:10" x14ac:dyDescent="0.25">
      <c r="A53" s="7" t="s">
        <v>385</v>
      </c>
      <c r="B53" s="8" t="s">
        <v>0</v>
      </c>
      <c r="C53" s="9"/>
      <c r="D53" s="10" t="s">
        <v>352</v>
      </c>
      <c r="E53" s="11" t="s">
        <v>2</v>
      </c>
      <c r="F53" s="12">
        <v>0</v>
      </c>
      <c r="G53" s="13">
        <v>0</v>
      </c>
      <c r="H53" s="14" t="s">
        <v>3</v>
      </c>
      <c r="I53" s="12">
        <v>0</v>
      </c>
      <c r="J53" s="15">
        <v>42722.87</v>
      </c>
    </row>
    <row r="54" spans="1:10" ht="30" x14ac:dyDescent="0.25">
      <c r="A54" s="7" t="s">
        <v>386</v>
      </c>
      <c r="B54" s="8" t="s">
        <v>0</v>
      </c>
      <c r="C54" s="9" t="s">
        <v>100</v>
      </c>
      <c r="D54" s="10" t="s">
        <v>101</v>
      </c>
      <c r="E54" s="11" t="s">
        <v>43</v>
      </c>
      <c r="F54" s="12">
        <v>38.729999999999997</v>
      </c>
      <c r="G54" s="13">
        <v>28.9</v>
      </c>
      <c r="H54" s="14" t="s">
        <v>3</v>
      </c>
      <c r="I54" s="12">
        <v>34.89</v>
      </c>
      <c r="J54" s="15">
        <v>1351.29</v>
      </c>
    </row>
    <row r="55" spans="1:10" ht="90" x14ac:dyDescent="0.25">
      <c r="A55" s="7" t="s">
        <v>387</v>
      </c>
      <c r="B55" s="8" t="s">
        <v>0</v>
      </c>
      <c r="C55" s="9" t="s">
        <v>353</v>
      </c>
      <c r="D55" s="10" t="s">
        <v>354</v>
      </c>
      <c r="E55" s="11" t="s">
        <v>43</v>
      </c>
      <c r="F55" s="12">
        <v>807.84</v>
      </c>
      <c r="G55" s="13">
        <v>19.190000000000001</v>
      </c>
      <c r="H55" s="14" t="s">
        <v>3</v>
      </c>
      <c r="I55" s="12">
        <v>23.17</v>
      </c>
      <c r="J55" s="15">
        <v>18717.650000000001</v>
      </c>
    </row>
    <row r="56" spans="1:10" ht="90" x14ac:dyDescent="0.25">
      <c r="A56" s="7" t="s">
        <v>388</v>
      </c>
      <c r="B56" s="8" t="s">
        <v>0</v>
      </c>
      <c r="C56" s="9" t="s">
        <v>355</v>
      </c>
      <c r="D56" s="10" t="s">
        <v>356</v>
      </c>
      <c r="E56" s="11" t="s">
        <v>43</v>
      </c>
      <c r="F56" s="12">
        <v>523.46</v>
      </c>
      <c r="G56" s="13">
        <v>25.41</v>
      </c>
      <c r="H56" s="14" t="s">
        <v>3</v>
      </c>
      <c r="I56" s="12">
        <v>30.68</v>
      </c>
      <c r="J56" s="15">
        <v>16059.75</v>
      </c>
    </row>
    <row r="57" spans="1:10" ht="90" x14ac:dyDescent="0.25">
      <c r="A57" s="7" t="s">
        <v>389</v>
      </c>
      <c r="B57" s="8" t="s">
        <v>0</v>
      </c>
      <c r="C57" s="9" t="s">
        <v>106</v>
      </c>
      <c r="D57" s="10" t="s">
        <v>107</v>
      </c>
      <c r="E57" s="11" t="s">
        <v>43</v>
      </c>
      <c r="F57" s="12">
        <v>298.92</v>
      </c>
      <c r="G57" s="13">
        <v>18.27</v>
      </c>
      <c r="H57" s="14" t="s">
        <v>3</v>
      </c>
      <c r="I57" s="12">
        <v>22.06</v>
      </c>
      <c r="J57" s="15">
        <v>6594.18</v>
      </c>
    </row>
    <row r="58" spans="1:10" x14ac:dyDescent="0.25">
      <c r="A58" s="7" t="s">
        <v>390</v>
      </c>
      <c r="B58" s="8" t="s">
        <v>0</v>
      </c>
      <c r="C58" s="9"/>
      <c r="D58" s="10" t="s">
        <v>108</v>
      </c>
      <c r="E58" s="11" t="s">
        <v>2</v>
      </c>
      <c r="F58" s="12">
        <v>0</v>
      </c>
      <c r="G58" s="13">
        <v>0</v>
      </c>
      <c r="H58" s="14" t="s">
        <v>3</v>
      </c>
      <c r="I58" s="12">
        <v>0</v>
      </c>
      <c r="J58" s="15">
        <v>24942.37</v>
      </c>
    </row>
    <row r="59" spans="1:10" ht="30" x14ac:dyDescent="0.25">
      <c r="A59" s="7" t="s">
        <v>391</v>
      </c>
      <c r="B59" s="8" t="s">
        <v>17</v>
      </c>
      <c r="C59" s="9" t="s">
        <v>357</v>
      </c>
      <c r="D59" s="10" t="s">
        <v>110</v>
      </c>
      <c r="E59" s="11" t="s">
        <v>43</v>
      </c>
      <c r="F59" s="12">
        <v>815.11</v>
      </c>
      <c r="G59" s="13">
        <v>26.74</v>
      </c>
      <c r="H59" s="14" t="s">
        <v>20</v>
      </c>
      <c r="I59" s="12">
        <v>30.6</v>
      </c>
      <c r="J59" s="15">
        <v>24942.37</v>
      </c>
    </row>
    <row r="60" spans="1:10" x14ac:dyDescent="0.25">
      <c r="A60" s="7" t="s">
        <v>392</v>
      </c>
      <c r="B60" s="8" t="s">
        <v>0</v>
      </c>
      <c r="C60" s="9"/>
      <c r="D60" s="10" t="s">
        <v>358</v>
      </c>
      <c r="E60" s="11" t="s">
        <v>2</v>
      </c>
      <c r="F60" s="12">
        <v>0</v>
      </c>
      <c r="G60" s="13">
        <v>0</v>
      </c>
      <c r="H60" s="14" t="s">
        <v>3</v>
      </c>
      <c r="I60" s="12">
        <v>0</v>
      </c>
      <c r="J60" s="15">
        <v>919.2</v>
      </c>
    </row>
    <row r="61" spans="1:10" ht="30" x14ac:dyDescent="0.25">
      <c r="A61" s="7" t="s">
        <v>393</v>
      </c>
      <c r="B61" s="8" t="s">
        <v>7</v>
      </c>
      <c r="C61" s="9" t="s">
        <v>85</v>
      </c>
      <c r="D61" s="10" t="s">
        <v>86</v>
      </c>
      <c r="E61" s="11" t="s">
        <v>87</v>
      </c>
      <c r="F61" s="12">
        <v>30</v>
      </c>
      <c r="G61" s="13">
        <v>25.38</v>
      </c>
      <c r="H61" s="14" t="s">
        <v>3</v>
      </c>
      <c r="I61" s="12">
        <v>30.64</v>
      </c>
      <c r="J61" s="15">
        <v>919.2</v>
      </c>
    </row>
    <row r="62" spans="1:10" ht="30" x14ac:dyDescent="0.25">
      <c r="A62" s="7" t="s">
        <v>394</v>
      </c>
      <c r="B62" s="8" t="s">
        <v>0</v>
      </c>
      <c r="C62" s="9"/>
      <c r="D62" s="10" t="s">
        <v>111</v>
      </c>
      <c r="E62" s="11" t="s">
        <v>2</v>
      </c>
      <c r="F62" s="12">
        <v>0</v>
      </c>
      <c r="G62" s="13">
        <v>0</v>
      </c>
      <c r="H62" s="14" t="s">
        <v>3</v>
      </c>
      <c r="I62" s="12">
        <v>0</v>
      </c>
      <c r="J62" s="15">
        <v>256679.27</v>
      </c>
    </row>
    <row r="63" spans="1:10" x14ac:dyDescent="0.25">
      <c r="A63" s="7" t="s">
        <v>395</v>
      </c>
      <c r="B63" s="8" t="s">
        <v>0</v>
      </c>
      <c r="C63" s="9"/>
      <c r="D63" s="10" t="s">
        <v>359</v>
      </c>
      <c r="E63" s="11" t="s">
        <v>2</v>
      </c>
      <c r="F63" s="12">
        <v>0</v>
      </c>
      <c r="G63" s="13">
        <v>0</v>
      </c>
      <c r="H63" s="14" t="s">
        <v>3</v>
      </c>
      <c r="I63" s="12">
        <v>0</v>
      </c>
      <c r="J63" s="15">
        <v>176729.79</v>
      </c>
    </row>
    <row r="64" spans="1:10" ht="30" x14ac:dyDescent="0.25">
      <c r="A64" s="7" t="s">
        <v>396</v>
      </c>
      <c r="B64" s="8" t="s">
        <v>7</v>
      </c>
      <c r="C64" s="9" t="s">
        <v>113</v>
      </c>
      <c r="D64" s="10" t="s">
        <v>114</v>
      </c>
      <c r="E64" s="11" t="s">
        <v>10</v>
      </c>
      <c r="F64" s="12">
        <v>53</v>
      </c>
      <c r="G64" s="13">
        <v>1873.35</v>
      </c>
      <c r="H64" s="14" t="s">
        <v>3</v>
      </c>
      <c r="I64" s="12">
        <v>2261.6999999999998</v>
      </c>
      <c r="J64" s="15">
        <v>119870.1</v>
      </c>
    </row>
    <row r="65" spans="1:10" ht="30" x14ac:dyDescent="0.25">
      <c r="A65" s="7" t="s">
        <v>397</v>
      </c>
      <c r="B65" s="8" t="s">
        <v>7</v>
      </c>
      <c r="C65" s="9" t="s">
        <v>115</v>
      </c>
      <c r="D65" s="10" t="s">
        <v>116</v>
      </c>
      <c r="E65" s="11" t="s">
        <v>10</v>
      </c>
      <c r="F65" s="12">
        <v>5</v>
      </c>
      <c r="G65" s="13">
        <v>2508.92</v>
      </c>
      <c r="H65" s="14" t="s">
        <v>3</v>
      </c>
      <c r="I65" s="12">
        <v>3029.02</v>
      </c>
      <c r="J65" s="15">
        <v>15145.1</v>
      </c>
    </row>
    <row r="66" spans="1:10" ht="30" x14ac:dyDescent="0.25">
      <c r="A66" s="7" t="s">
        <v>398</v>
      </c>
      <c r="B66" s="8" t="s">
        <v>7</v>
      </c>
      <c r="C66" s="9" t="s">
        <v>117</v>
      </c>
      <c r="D66" s="10" t="s">
        <v>118</v>
      </c>
      <c r="E66" s="11" t="s">
        <v>10</v>
      </c>
      <c r="F66" s="12">
        <v>3</v>
      </c>
      <c r="G66" s="13">
        <v>3478.13</v>
      </c>
      <c r="H66" s="14" t="s">
        <v>3</v>
      </c>
      <c r="I66" s="12">
        <v>4199.1499999999996</v>
      </c>
      <c r="J66" s="15">
        <v>12597.45</v>
      </c>
    </row>
    <row r="67" spans="1:10" ht="30" x14ac:dyDescent="0.25">
      <c r="A67" s="7" t="s">
        <v>399</v>
      </c>
      <c r="B67" s="8" t="s">
        <v>7</v>
      </c>
      <c r="C67" s="9" t="s">
        <v>121</v>
      </c>
      <c r="D67" s="10" t="s">
        <v>122</v>
      </c>
      <c r="E67" s="11" t="s">
        <v>10</v>
      </c>
      <c r="F67" s="12">
        <v>1</v>
      </c>
      <c r="G67" s="13">
        <v>4902.83</v>
      </c>
      <c r="H67" s="14" t="s">
        <v>3</v>
      </c>
      <c r="I67" s="12">
        <v>5919.19</v>
      </c>
      <c r="J67" s="15">
        <v>5919.19</v>
      </c>
    </row>
    <row r="68" spans="1:10" ht="30" x14ac:dyDescent="0.25">
      <c r="A68" s="7" t="s">
        <v>400</v>
      </c>
      <c r="B68" s="8" t="s">
        <v>7</v>
      </c>
      <c r="C68" s="9" t="s">
        <v>123</v>
      </c>
      <c r="D68" s="10" t="s">
        <v>124</v>
      </c>
      <c r="E68" s="11" t="s">
        <v>10</v>
      </c>
      <c r="F68" s="12">
        <v>15</v>
      </c>
      <c r="G68" s="13">
        <v>1280.98</v>
      </c>
      <c r="H68" s="14" t="s">
        <v>3</v>
      </c>
      <c r="I68" s="12">
        <v>1546.53</v>
      </c>
      <c r="J68" s="15">
        <v>23197.95</v>
      </c>
    </row>
    <row r="69" spans="1:10" x14ac:dyDescent="0.25">
      <c r="A69" s="7" t="s">
        <v>401</v>
      </c>
      <c r="B69" s="8" t="s">
        <v>0</v>
      </c>
      <c r="C69" s="9"/>
      <c r="D69" s="10" t="s">
        <v>360</v>
      </c>
      <c r="E69" s="11" t="s">
        <v>2</v>
      </c>
      <c r="F69" s="12">
        <v>0</v>
      </c>
      <c r="G69" s="13">
        <v>0</v>
      </c>
      <c r="H69" s="14" t="s">
        <v>3</v>
      </c>
      <c r="I69" s="12">
        <v>0</v>
      </c>
      <c r="J69" s="15">
        <v>25042.3</v>
      </c>
    </row>
    <row r="70" spans="1:10" ht="30" x14ac:dyDescent="0.25">
      <c r="A70" s="7" t="s">
        <v>402</v>
      </c>
      <c r="B70" s="8" t="s">
        <v>7</v>
      </c>
      <c r="C70" s="9" t="s">
        <v>361</v>
      </c>
      <c r="D70" s="10" t="s">
        <v>362</v>
      </c>
      <c r="E70" s="11" t="s">
        <v>10</v>
      </c>
      <c r="F70" s="12">
        <v>5</v>
      </c>
      <c r="G70" s="13">
        <v>4148.4799999999996</v>
      </c>
      <c r="H70" s="14" t="s">
        <v>3</v>
      </c>
      <c r="I70" s="12">
        <v>5008.46</v>
      </c>
      <c r="J70" s="15">
        <v>25042.3</v>
      </c>
    </row>
    <row r="71" spans="1:10" x14ac:dyDescent="0.25">
      <c r="A71" s="7" t="s">
        <v>403</v>
      </c>
      <c r="B71" s="8" t="s">
        <v>0</v>
      </c>
      <c r="C71" s="9"/>
      <c r="D71" s="10" t="s">
        <v>363</v>
      </c>
      <c r="E71" s="11" t="s">
        <v>2</v>
      </c>
      <c r="F71" s="12">
        <v>0</v>
      </c>
      <c r="G71" s="13">
        <v>0</v>
      </c>
      <c r="H71" s="14" t="s">
        <v>3</v>
      </c>
      <c r="I71" s="12">
        <v>0</v>
      </c>
      <c r="J71" s="15">
        <v>7232.15</v>
      </c>
    </row>
    <row r="72" spans="1:10" ht="30" x14ac:dyDescent="0.25">
      <c r="A72" s="7" t="s">
        <v>404</v>
      </c>
      <c r="B72" s="8" t="s">
        <v>45</v>
      </c>
      <c r="C72" s="9" t="s">
        <v>364</v>
      </c>
      <c r="D72" s="10" t="s">
        <v>365</v>
      </c>
      <c r="E72" s="11" t="s">
        <v>10</v>
      </c>
      <c r="F72" s="12">
        <v>1</v>
      </c>
      <c r="G72" s="13">
        <v>5990.35</v>
      </c>
      <c r="H72" s="14" t="s">
        <v>3</v>
      </c>
      <c r="I72" s="12">
        <v>7232.15</v>
      </c>
      <c r="J72" s="15">
        <v>7232.15</v>
      </c>
    </row>
    <row r="73" spans="1:10" x14ac:dyDescent="0.25">
      <c r="A73" s="7" t="s">
        <v>405</v>
      </c>
      <c r="B73" s="8" t="s">
        <v>0</v>
      </c>
      <c r="C73" s="9"/>
      <c r="D73" s="10" t="s">
        <v>366</v>
      </c>
      <c r="E73" s="11" t="s">
        <v>2</v>
      </c>
      <c r="F73" s="12">
        <v>0</v>
      </c>
      <c r="G73" s="13">
        <v>0</v>
      </c>
      <c r="H73" s="14" t="s">
        <v>3</v>
      </c>
      <c r="I73" s="12">
        <v>0</v>
      </c>
      <c r="J73" s="15">
        <v>47675.03</v>
      </c>
    </row>
    <row r="74" spans="1:10" ht="45" x14ac:dyDescent="0.25">
      <c r="A74" s="7" t="s">
        <v>406</v>
      </c>
      <c r="B74" s="8" t="s">
        <v>45</v>
      </c>
      <c r="C74" s="9" t="s">
        <v>46</v>
      </c>
      <c r="D74" s="10" t="s">
        <v>47</v>
      </c>
      <c r="E74" s="11" t="s">
        <v>48</v>
      </c>
      <c r="F74" s="12">
        <v>4552.13</v>
      </c>
      <c r="G74" s="13">
        <v>2.82</v>
      </c>
      <c r="H74" s="14" t="s">
        <v>3</v>
      </c>
      <c r="I74" s="12">
        <v>3.4</v>
      </c>
      <c r="J74" s="15">
        <v>15477.24</v>
      </c>
    </row>
    <row r="75" spans="1:10" ht="30" x14ac:dyDescent="0.25">
      <c r="A75" s="7" t="s">
        <v>407</v>
      </c>
      <c r="B75" s="8" t="s">
        <v>45</v>
      </c>
      <c r="C75" s="9" t="s">
        <v>50</v>
      </c>
      <c r="D75" s="10" t="s">
        <v>51</v>
      </c>
      <c r="E75" s="11" t="s">
        <v>52</v>
      </c>
      <c r="F75" s="12">
        <v>32197.79</v>
      </c>
      <c r="G75" s="13">
        <v>0.83</v>
      </c>
      <c r="H75" s="14" t="s">
        <v>3</v>
      </c>
      <c r="I75" s="12">
        <v>1</v>
      </c>
      <c r="J75" s="15">
        <v>32197.79</v>
      </c>
    </row>
    <row r="76" spans="1:10" x14ac:dyDescent="0.25">
      <c r="A76" s="7" t="s">
        <v>284</v>
      </c>
      <c r="B76" s="8" t="s">
        <v>0</v>
      </c>
      <c r="C76" s="9"/>
      <c r="D76" s="10" t="s">
        <v>131</v>
      </c>
      <c r="E76" s="11" t="s">
        <v>2</v>
      </c>
      <c r="F76" s="12">
        <v>0</v>
      </c>
      <c r="G76" s="13">
        <v>0</v>
      </c>
      <c r="H76" s="14" t="s">
        <v>3</v>
      </c>
      <c r="I76" s="12">
        <v>0</v>
      </c>
      <c r="J76" s="15">
        <v>1853613.72</v>
      </c>
    </row>
    <row r="77" spans="1:10" x14ac:dyDescent="0.25">
      <c r="A77" s="7" t="s">
        <v>285</v>
      </c>
      <c r="B77" s="8"/>
      <c r="C77" s="9"/>
      <c r="D77" s="10" t="s">
        <v>132</v>
      </c>
      <c r="E77" s="11"/>
      <c r="F77" s="12">
        <v>0</v>
      </c>
      <c r="G77" s="13">
        <v>0</v>
      </c>
      <c r="H77" s="14" t="s">
        <v>3</v>
      </c>
      <c r="I77" s="12">
        <v>0</v>
      </c>
      <c r="J77" s="15">
        <v>1059113.8400000001</v>
      </c>
    </row>
    <row r="78" spans="1:10" ht="45" x14ac:dyDescent="0.25">
      <c r="A78" s="7" t="s">
        <v>286</v>
      </c>
      <c r="B78" s="8" t="s">
        <v>0</v>
      </c>
      <c r="C78" s="9" t="s">
        <v>133</v>
      </c>
      <c r="D78" s="10" t="s">
        <v>134</v>
      </c>
      <c r="E78" s="11" t="s">
        <v>16</v>
      </c>
      <c r="F78" s="12">
        <v>9186.44</v>
      </c>
      <c r="G78" s="13">
        <v>2.19</v>
      </c>
      <c r="H78" s="14" t="s">
        <v>3</v>
      </c>
      <c r="I78" s="12">
        <v>2.64</v>
      </c>
      <c r="J78" s="15">
        <v>24252.2</v>
      </c>
    </row>
    <row r="79" spans="1:10" ht="45" x14ac:dyDescent="0.25">
      <c r="A79" s="7" t="s">
        <v>287</v>
      </c>
      <c r="B79" s="8" t="s">
        <v>7</v>
      </c>
      <c r="C79" s="9" t="s">
        <v>135</v>
      </c>
      <c r="D79" s="10" t="s">
        <v>136</v>
      </c>
      <c r="E79" s="11" t="s">
        <v>43</v>
      </c>
      <c r="F79" s="12">
        <v>3215.25</v>
      </c>
      <c r="G79" s="13">
        <v>102.16</v>
      </c>
      <c r="H79" s="14" t="s">
        <v>3</v>
      </c>
      <c r="I79" s="12">
        <v>123.34</v>
      </c>
      <c r="J79" s="15">
        <v>396568.94</v>
      </c>
    </row>
    <row r="80" spans="1:10" ht="45" x14ac:dyDescent="0.25">
      <c r="A80" s="7" t="s">
        <v>288</v>
      </c>
      <c r="B80" s="8" t="s">
        <v>7</v>
      </c>
      <c r="C80" s="9" t="s">
        <v>137</v>
      </c>
      <c r="D80" s="10" t="s">
        <v>138</v>
      </c>
      <c r="E80" s="11" t="s">
        <v>43</v>
      </c>
      <c r="F80" s="12">
        <v>1837.29</v>
      </c>
      <c r="G80" s="13">
        <v>121.15</v>
      </c>
      <c r="H80" s="14" t="s">
        <v>3</v>
      </c>
      <c r="I80" s="12">
        <v>146.26</v>
      </c>
      <c r="J80" s="15">
        <v>268722.03999999998</v>
      </c>
    </row>
    <row r="81" spans="1:10" x14ac:dyDescent="0.25">
      <c r="A81" s="7" t="s">
        <v>289</v>
      </c>
      <c r="B81" s="8" t="s">
        <v>45</v>
      </c>
      <c r="C81" s="9" t="s">
        <v>139</v>
      </c>
      <c r="D81" s="10" t="s">
        <v>140</v>
      </c>
      <c r="E81" s="11" t="s">
        <v>16</v>
      </c>
      <c r="F81" s="12">
        <v>9186.44</v>
      </c>
      <c r="G81" s="13">
        <v>0.41</v>
      </c>
      <c r="H81" s="14" t="s">
        <v>3</v>
      </c>
      <c r="I81" s="12">
        <v>0.49</v>
      </c>
      <c r="J81" s="15">
        <v>4501.3599999999997</v>
      </c>
    </row>
    <row r="82" spans="1:10" x14ac:dyDescent="0.25">
      <c r="A82" s="7" t="s">
        <v>408</v>
      </c>
      <c r="B82" s="8" t="s">
        <v>45</v>
      </c>
      <c r="C82" s="9" t="s">
        <v>141</v>
      </c>
      <c r="D82" s="10" t="s">
        <v>142</v>
      </c>
      <c r="E82" s="11" t="s">
        <v>16</v>
      </c>
      <c r="F82" s="12">
        <v>18372.88</v>
      </c>
      <c r="G82" s="13">
        <v>0.28000000000000003</v>
      </c>
      <c r="H82" s="14" t="s">
        <v>3</v>
      </c>
      <c r="I82" s="12">
        <v>0.34</v>
      </c>
      <c r="J82" s="15">
        <v>6246.78</v>
      </c>
    </row>
    <row r="83" spans="1:10" ht="30" x14ac:dyDescent="0.25">
      <c r="A83" s="7" t="s">
        <v>409</v>
      </c>
      <c r="B83" s="8" t="s">
        <v>45</v>
      </c>
      <c r="C83" s="9" t="s">
        <v>143</v>
      </c>
      <c r="D83" s="10" t="s">
        <v>144</v>
      </c>
      <c r="E83" s="11" t="s">
        <v>48</v>
      </c>
      <c r="F83" s="12">
        <v>1653.56</v>
      </c>
      <c r="G83" s="13">
        <v>179.74</v>
      </c>
      <c r="H83" s="14" t="s">
        <v>3</v>
      </c>
      <c r="I83" s="12">
        <v>217</v>
      </c>
      <c r="J83" s="15">
        <v>358822.52</v>
      </c>
    </row>
    <row r="84" spans="1:10" x14ac:dyDescent="0.25">
      <c r="A84" s="7" t="s">
        <v>290</v>
      </c>
      <c r="B84" s="8" t="s">
        <v>0</v>
      </c>
      <c r="C84" s="9"/>
      <c r="D84" s="10" t="s">
        <v>367</v>
      </c>
      <c r="E84" s="11" t="s">
        <v>2</v>
      </c>
      <c r="F84" s="12">
        <v>0</v>
      </c>
      <c r="G84" s="13">
        <v>0</v>
      </c>
      <c r="H84" s="14" t="s">
        <v>3</v>
      </c>
      <c r="I84" s="12">
        <v>0</v>
      </c>
      <c r="J84" s="15">
        <v>606635.31000000006</v>
      </c>
    </row>
    <row r="85" spans="1:10" ht="45" x14ac:dyDescent="0.25">
      <c r="A85" s="7" t="s">
        <v>291</v>
      </c>
      <c r="B85" s="8" t="s">
        <v>146</v>
      </c>
      <c r="C85" s="9" t="s">
        <v>147</v>
      </c>
      <c r="D85" s="10" t="s">
        <v>148</v>
      </c>
      <c r="E85" s="11" t="s">
        <v>48</v>
      </c>
      <c r="F85" s="12">
        <v>93.59</v>
      </c>
      <c r="G85" s="13">
        <v>4872.5200000000004</v>
      </c>
      <c r="H85" s="14" t="s">
        <v>20</v>
      </c>
      <c r="I85" s="12">
        <v>5576.6</v>
      </c>
      <c r="J85" s="15">
        <v>521913.99</v>
      </c>
    </row>
    <row r="86" spans="1:10" ht="45" x14ac:dyDescent="0.25">
      <c r="A86" s="7" t="s">
        <v>292</v>
      </c>
      <c r="B86" s="8" t="s">
        <v>146</v>
      </c>
      <c r="C86" s="9" t="s">
        <v>149</v>
      </c>
      <c r="D86" s="10" t="s">
        <v>150</v>
      </c>
      <c r="E86" s="11" t="s">
        <v>48</v>
      </c>
      <c r="F86" s="12">
        <v>11.94</v>
      </c>
      <c r="G86" s="13">
        <v>3621.39</v>
      </c>
      <c r="H86" s="14" t="s">
        <v>20</v>
      </c>
      <c r="I86" s="12">
        <v>4144.68</v>
      </c>
      <c r="J86" s="15">
        <v>49487.48</v>
      </c>
    </row>
    <row r="87" spans="1:10" ht="60" x14ac:dyDescent="0.25">
      <c r="A87" s="7" t="s">
        <v>410</v>
      </c>
      <c r="B87" s="8" t="s">
        <v>146</v>
      </c>
      <c r="C87" s="9" t="s">
        <v>151</v>
      </c>
      <c r="D87" s="10" t="s">
        <v>152</v>
      </c>
      <c r="E87" s="11" t="s">
        <v>48</v>
      </c>
      <c r="F87" s="12">
        <v>8.27</v>
      </c>
      <c r="G87" s="13">
        <v>3722.53</v>
      </c>
      <c r="H87" s="14" t="s">
        <v>20</v>
      </c>
      <c r="I87" s="12">
        <v>4260.4399999999996</v>
      </c>
      <c r="J87" s="15">
        <v>35233.839999999997</v>
      </c>
    </row>
    <row r="88" spans="1:10" x14ac:dyDescent="0.25">
      <c r="A88" s="7" t="s">
        <v>293</v>
      </c>
      <c r="B88" s="8"/>
      <c r="C88" s="9"/>
      <c r="D88" s="10" t="s">
        <v>153</v>
      </c>
      <c r="E88" s="11"/>
      <c r="F88" s="12">
        <v>0</v>
      </c>
      <c r="G88" s="13">
        <v>0</v>
      </c>
      <c r="H88" s="14" t="s">
        <v>3</v>
      </c>
      <c r="I88" s="12">
        <v>0</v>
      </c>
      <c r="J88" s="15">
        <v>47365.3</v>
      </c>
    </row>
    <row r="89" spans="1:10" ht="45" x14ac:dyDescent="0.25">
      <c r="A89" s="7" t="s">
        <v>294</v>
      </c>
      <c r="B89" s="8" t="s">
        <v>45</v>
      </c>
      <c r="C89" s="9" t="s">
        <v>46</v>
      </c>
      <c r="D89" s="10" t="s">
        <v>47</v>
      </c>
      <c r="E89" s="11" t="s">
        <v>48</v>
      </c>
      <c r="F89" s="12">
        <v>10794.07</v>
      </c>
      <c r="G89" s="13">
        <v>2.82</v>
      </c>
      <c r="H89" s="14" t="s">
        <v>3</v>
      </c>
      <c r="I89" s="12">
        <v>3.4</v>
      </c>
      <c r="J89" s="15">
        <v>36699.839999999997</v>
      </c>
    </row>
    <row r="90" spans="1:10" ht="60" x14ac:dyDescent="0.25">
      <c r="A90" s="7" t="s">
        <v>295</v>
      </c>
      <c r="B90" s="8" t="s">
        <v>45</v>
      </c>
      <c r="C90" s="9" t="s">
        <v>154</v>
      </c>
      <c r="D90" s="10" t="s">
        <v>155</v>
      </c>
      <c r="E90" s="11" t="s">
        <v>48</v>
      </c>
      <c r="F90" s="12">
        <v>1653.56</v>
      </c>
      <c r="G90" s="13">
        <v>5.34</v>
      </c>
      <c r="H90" s="14" t="s">
        <v>3</v>
      </c>
      <c r="I90" s="12">
        <v>6.45</v>
      </c>
      <c r="J90" s="15">
        <v>10665.46</v>
      </c>
    </row>
    <row r="91" spans="1:10" x14ac:dyDescent="0.25">
      <c r="A91" s="7" t="s">
        <v>298</v>
      </c>
      <c r="B91" s="8" t="s">
        <v>0</v>
      </c>
      <c r="C91" s="9"/>
      <c r="D91" s="10" t="s">
        <v>156</v>
      </c>
      <c r="E91" s="11" t="s">
        <v>2</v>
      </c>
      <c r="F91" s="12">
        <v>0</v>
      </c>
      <c r="G91" s="13">
        <v>0</v>
      </c>
      <c r="H91" s="14" t="s">
        <v>3</v>
      </c>
      <c r="I91" s="12">
        <v>0</v>
      </c>
      <c r="J91" s="15">
        <v>140499.26999999999</v>
      </c>
    </row>
    <row r="92" spans="1:10" ht="30" x14ac:dyDescent="0.25">
      <c r="A92" s="7" t="s">
        <v>299</v>
      </c>
      <c r="B92" s="8" t="s">
        <v>45</v>
      </c>
      <c r="C92" s="9" t="s">
        <v>50</v>
      </c>
      <c r="D92" s="10" t="s">
        <v>51</v>
      </c>
      <c r="E92" s="11" t="s">
        <v>52</v>
      </c>
      <c r="F92" s="12">
        <v>107940.69</v>
      </c>
      <c r="G92" s="13">
        <v>0.83</v>
      </c>
      <c r="H92" s="14" t="s">
        <v>3</v>
      </c>
      <c r="I92" s="12">
        <v>1</v>
      </c>
      <c r="J92" s="15">
        <v>107940.69</v>
      </c>
    </row>
    <row r="93" spans="1:10" ht="45" x14ac:dyDescent="0.25">
      <c r="A93" s="7" t="s">
        <v>411</v>
      </c>
      <c r="B93" s="8" t="s">
        <v>45</v>
      </c>
      <c r="C93" s="9" t="s">
        <v>368</v>
      </c>
      <c r="D93" s="10" t="s">
        <v>369</v>
      </c>
      <c r="E93" s="11" t="s">
        <v>52</v>
      </c>
      <c r="F93" s="12">
        <v>18189.150000000001</v>
      </c>
      <c r="G93" s="13">
        <v>1.48</v>
      </c>
      <c r="H93" s="14" t="s">
        <v>3</v>
      </c>
      <c r="I93" s="12">
        <v>1.79</v>
      </c>
      <c r="J93" s="15">
        <v>32558.58</v>
      </c>
    </row>
    <row r="94" spans="1:10" x14ac:dyDescent="0.25">
      <c r="A94" s="7" t="s">
        <v>302</v>
      </c>
      <c r="B94" s="8" t="s">
        <v>0</v>
      </c>
      <c r="C94" s="9"/>
      <c r="D94" s="10" t="s">
        <v>159</v>
      </c>
      <c r="E94" s="11" t="s">
        <v>2</v>
      </c>
      <c r="F94" s="12">
        <v>0</v>
      </c>
      <c r="G94" s="13">
        <v>0</v>
      </c>
      <c r="H94" s="14" t="s">
        <v>3</v>
      </c>
      <c r="I94" s="12">
        <v>0</v>
      </c>
      <c r="J94" s="15">
        <v>414769.35</v>
      </c>
    </row>
    <row r="95" spans="1:10" x14ac:dyDescent="0.25">
      <c r="A95" s="7" t="s">
        <v>303</v>
      </c>
      <c r="B95" s="8"/>
      <c r="C95" s="9"/>
      <c r="D95" s="10" t="s">
        <v>160</v>
      </c>
      <c r="E95" s="11"/>
      <c r="F95" s="12">
        <v>0</v>
      </c>
      <c r="G95" s="13">
        <v>0</v>
      </c>
      <c r="H95" s="14" t="s">
        <v>3</v>
      </c>
      <c r="I95" s="12">
        <v>0</v>
      </c>
      <c r="J95" s="15">
        <v>366492.26</v>
      </c>
    </row>
    <row r="96" spans="1:10" ht="60" x14ac:dyDescent="0.25">
      <c r="A96" s="7" t="s">
        <v>304</v>
      </c>
      <c r="B96" s="8" t="s">
        <v>0</v>
      </c>
      <c r="C96" s="9" t="s">
        <v>161</v>
      </c>
      <c r="D96" s="10" t="s">
        <v>162</v>
      </c>
      <c r="E96" s="11" t="s">
        <v>38</v>
      </c>
      <c r="F96" s="12">
        <v>2180</v>
      </c>
      <c r="G96" s="13">
        <v>45.86</v>
      </c>
      <c r="H96" s="14" t="s">
        <v>3</v>
      </c>
      <c r="I96" s="12">
        <v>55.37</v>
      </c>
      <c r="J96" s="15">
        <v>120706.6</v>
      </c>
    </row>
    <row r="97" spans="1:10" ht="30" x14ac:dyDescent="0.25">
      <c r="A97" s="7" t="s">
        <v>305</v>
      </c>
      <c r="B97" s="8" t="s">
        <v>17</v>
      </c>
      <c r="C97" s="9" t="s">
        <v>357</v>
      </c>
      <c r="D97" s="10" t="s">
        <v>110</v>
      </c>
      <c r="E97" s="11" t="s">
        <v>43</v>
      </c>
      <c r="F97" s="12">
        <v>378.24</v>
      </c>
      <c r="G97" s="13">
        <v>26.74</v>
      </c>
      <c r="H97" s="14" t="s">
        <v>20</v>
      </c>
      <c r="I97" s="12">
        <v>30.6</v>
      </c>
      <c r="J97" s="15">
        <v>11574.14</v>
      </c>
    </row>
    <row r="98" spans="1:10" x14ac:dyDescent="0.25">
      <c r="A98" s="7" t="s">
        <v>412</v>
      </c>
      <c r="B98" s="8" t="s">
        <v>370</v>
      </c>
      <c r="C98" s="9" t="s">
        <v>371</v>
      </c>
      <c r="D98" s="10" t="s">
        <v>372</v>
      </c>
      <c r="E98" s="11" t="s">
        <v>43</v>
      </c>
      <c r="F98" s="12">
        <v>7564.87</v>
      </c>
      <c r="G98" s="13">
        <v>18.16</v>
      </c>
      <c r="H98" s="14" t="s">
        <v>3</v>
      </c>
      <c r="I98" s="12">
        <v>21.92</v>
      </c>
      <c r="J98" s="15">
        <v>165821.95000000001</v>
      </c>
    </row>
    <row r="99" spans="1:10" ht="30" x14ac:dyDescent="0.25">
      <c r="A99" s="7" t="s">
        <v>413</v>
      </c>
      <c r="B99" s="8" t="s">
        <v>45</v>
      </c>
      <c r="C99" s="9" t="s">
        <v>348</v>
      </c>
      <c r="D99" s="10" t="s">
        <v>74</v>
      </c>
      <c r="E99" s="11" t="s">
        <v>43</v>
      </c>
      <c r="F99" s="12">
        <v>378.24</v>
      </c>
      <c r="G99" s="13">
        <v>149.76</v>
      </c>
      <c r="H99" s="14" t="s">
        <v>3</v>
      </c>
      <c r="I99" s="12">
        <v>180.81</v>
      </c>
      <c r="J99" s="15">
        <v>68389.570000000007</v>
      </c>
    </row>
    <row r="100" spans="1:10" x14ac:dyDescent="0.25">
      <c r="A100" s="7" t="s">
        <v>306</v>
      </c>
      <c r="B100" s="8" t="s">
        <v>0</v>
      </c>
      <c r="C100" s="9"/>
      <c r="D100" s="10" t="s">
        <v>373</v>
      </c>
      <c r="E100" s="11" t="s">
        <v>2</v>
      </c>
      <c r="F100" s="12">
        <v>0</v>
      </c>
      <c r="G100" s="13">
        <v>0</v>
      </c>
      <c r="H100" s="14" t="s">
        <v>3</v>
      </c>
      <c r="I100" s="12">
        <v>0</v>
      </c>
      <c r="J100" s="15">
        <v>30697.42</v>
      </c>
    </row>
    <row r="101" spans="1:10" ht="75" x14ac:dyDescent="0.25">
      <c r="A101" s="7" t="s">
        <v>307</v>
      </c>
      <c r="B101" s="8" t="s">
        <v>7</v>
      </c>
      <c r="C101" s="9" t="s">
        <v>171</v>
      </c>
      <c r="D101" s="10" t="s">
        <v>172</v>
      </c>
      <c r="E101" s="11" t="s">
        <v>10</v>
      </c>
      <c r="F101" s="12">
        <v>60</v>
      </c>
      <c r="G101" s="13">
        <v>389.42</v>
      </c>
      <c r="H101" s="14" t="s">
        <v>3</v>
      </c>
      <c r="I101" s="12">
        <v>470.15</v>
      </c>
      <c r="J101" s="15">
        <v>28209</v>
      </c>
    </row>
    <row r="102" spans="1:10" ht="30" x14ac:dyDescent="0.25">
      <c r="A102" s="7" t="s">
        <v>308</v>
      </c>
      <c r="B102" s="8" t="s">
        <v>7</v>
      </c>
      <c r="C102" s="9" t="s">
        <v>173</v>
      </c>
      <c r="D102" s="10" t="s">
        <v>174</v>
      </c>
      <c r="E102" s="11" t="s">
        <v>10</v>
      </c>
      <c r="F102" s="12">
        <v>34</v>
      </c>
      <c r="G102" s="13">
        <v>51.92</v>
      </c>
      <c r="H102" s="14" t="s">
        <v>3</v>
      </c>
      <c r="I102" s="12">
        <v>62.68</v>
      </c>
      <c r="J102" s="15">
        <v>2131.12</v>
      </c>
    </row>
    <row r="103" spans="1:10" ht="30" x14ac:dyDescent="0.25">
      <c r="A103" s="7" t="s">
        <v>414</v>
      </c>
      <c r="B103" s="8" t="s">
        <v>45</v>
      </c>
      <c r="C103" s="9" t="s">
        <v>178</v>
      </c>
      <c r="D103" s="10" t="s">
        <v>179</v>
      </c>
      <c r="E103" s="11" t="s">
        <v>43</v>
      </c>
      <c r="F103" s="12">
        <v>4.03</v>
      </c>
      <c r="G103" s="13">
        <v>73.44</v>
      </c>
      <c r="H103" s="14" t="s">
        <v>3</v>
      </c>
      <c r="I103" s="12">
        <v>88.66</v>
      </c>
      <c r="J103" s="15">
        <v>357.3</v>
      </c>
    </row>
    <row r="104" spans="1:10" x14ac:dyDescent="0.25">
      <c r="A104" s="7" t="s">
        <v>415</v>
      </c>
      <c r="B104" s="8"/>
      <c r="C104" s="9"/>
      <c r="D104" s="10" t="s">
        <v>153</v>
      </c>
      <c r="E104" s="11"/>
      <c r="F104" s="12">
        <v>0</v>
      </c>
      <c r="G104" s="13">
        <v>0</v>
      </c>
      <c r="H104" s="14" t="s">
        <v>3</v>
      </c>
      <c r="I104" s="12">
        <v>0</v>
      </c>
      <c r="J104" s="15">
        <v>17579.669999999998</v>
      </c>
    </row>
    <row r="105" spans="1:10" ht="45" x14ac:dyDescent="0.25">
      <c r="A105" s="7" t="s">
        <v>416</v>
      </c>
      <c r="B105" s="8" t="s">
        <v>45</v>
      </c>
      <c r="C105" s="9" t="s">
        <v>46</v>
      </c>
      <c r="D105" s="10" t="s">
        <v>47</v>
      </c>
      <c r="E105" s="11" t="s">
        <v>48</v>
      </c>
      <c r="F105" s="12">
        <v>1304.94</v>
      </c>
      <c r="G105" s="13">
        <v>2.82</v>
      </c>
      <c r="H105" s="14" t="s">
        <v>3</v>
      </c>
      <c r="I105" s="12">
        <v>3.4</v>
      </c>
      <c r="J105" s="15">
        <v>4436.8</v>
      </c>
    </row>
    <row r="106" spans="1:10" ht="60" x14ac:dyDescent="0.25">
      <c r="A106" s="7" t="s">
        <v>417</v>
      </c>
      <c r="B106" s="8" t="s">
        <v>45</v>
      </c>
      <c r="C106" s="9" t="s">
        <v>180</v>
      </c>
      <c r="D106" s="10" t="s">
        <v>181</v>
      </c>
      <c r="E106" s="11" t="s">
        <v>48</v>
      </c>
      <c r="F106" s="12">
        <v>6.04</v>
      </c>
      <c r="G106" s="13">
        <v>4.54</v>
      </c>
      <c r="H106" s="14" t="s">
        <v>3</v>
      </c>
      <c r="I106" s="12">
        <v>5.48</v>
      </c>
      <c r="J106" s="15">
        <v>33.1</v>
      </c>
    </row>
    <row r="107" spans="1:10" ht="30" x14ac:dyDescent="0.25">
      <c r="A107" s="7" t="s">
        <v>418</v>
      </c>
      <c r="B107" s="8" t="s">
        <v>45</v>
      </c>
      <c r="C107" s="9" t="s">
        <v>50</v>
      </c>
      <c r="D107" s="10" t="s">
        <v>51</v>
      </c>
      <c r="E107" s="11" t="s">
        <v>52</v>
      </c>
      <c r="F107" s="12">
        <v>13109.77</v>
      </c>
      <c r="G107" s="13">
        <v>0.83</v>
      </c>
      <c r="H107" s="14" t="s">
        <v>3</v>
      </c>
      <c r="I107" s="12">
        <v>1</v>
      </c>
      <c r="J107" s="15">
        <v>13109.77</v>
      </c>
    </row>
    <row r="108" spans="1:10" x14ac:dyDescent="0.25">
      <c r="A108" s="7" t="s">
        <v>309</v>
      </c>
      <c r="B108" s="8" t="s">
        <v>0</v>
      </c>
      <c r="C108" s="9"/>
      <c r="D108" s="10" t="s">
        <v>374</v>
      </c>
      <c r="E108" s="11" t="s">
        <v>2</v>
      </c>
      <c r="F108" s="12">
        <v>0</v>
      </c>
      <c r="G108" s="13">
        <v>0</v>
      </c>
      <c r="H108" s="14" t="s">
        <v>3</v>
      </c>
      <c r="I108" s="12">
        <v>0</v>
      </c>
      <c r="J108" s="15">
        <v>32632.18</v>
      </c>
    </row>
    <row r="109" spans="1:10" x14ac:dyDescent="0.25">
      <c r="A109" s="7" t="s">
        <v>310</v>
      </c>
      <c r="B109" s="8" t="s">
        <v>0</v>
      </c>
      <c r="C109" s="9"/>
      <c r="D109" s="10" t="s">
        <v>375</v>
      </c>
      <c r="E109" s="11" t="s">
        <v>2</v>
      </c>
      <c r="F109" s="12">
        <v>0</v>
      </c>
      <c r="G109" s="13">
        <v>0</v>
      </c>
      <c r="H109" s="14" t="s">
        <v>3</v>
      </c>
      <c r="I109" s="12">
        <v>0</v>
      </c>
      <c r="J109" s="15">
        <v>28368.57</v>
      </c>
    </row>
    <row r="110" spans="1:10" ht="75" x14ac:dyDescent="0.25">
      <c r="A110" s="7" t="s">
        <v>311</v>
      </c>
      <c r="B110" s="8" t="s">
        <v>0</v>
      </c>
      <c r="C110" s="9" t="s">
        <v>187</v>
      </c>
      <c r="D110" s="10" t="s">
        <v>188</v>
      </c>
      <c r="E110" s="11" t="s">
        <v>38</v>
      </c>
      <c r="F110" s="12">
        <v>3278</v>
      </c>
      <c r="G110" s="13">
        <v>6.31</v>
      </c>
      <c r="H110" s="14" t="s">
        <v>3</v>
      </c>
      <c r="I110" s="12">
        <v>7.62</v>
      </c>
      <c r="J110" s="15">
        <v>24978.36</v>
      </c>
    </row>
    <row r="111" spans="1:10" ht="60" x14ac:dyDescent="0.25">
      <c r="A111" s="7" t="s">
        <v>419</v>
      </c>
      <c r="B111" s="8" t="s">
        <v>0</v>
      </c>
      <c r="C111" s="9" t="s">
        <v>185</v>
      </c>
      <c r="D111" s="10" t="s">
        <v>186</v>
      </c>
      <c r="E111" s="11" t="s">
        <v>16</v>
      </c>
      <c r="F111" s="12">
        <v>61.31</v>
      </c>
      <c r="G111" s="13">
        <v>31.32</v>
      </c>
      <c r="H111" s="14" t="s">
        <v>3</v>
      </c>
      <c r="I111" s="12">
        <v>37.81</v>
      </c>
      <c r="J111" s="15">
        <v>2318.13</v>
      </c>
    </row>
    <row r="112" spans="1:10" ht="30" x14ac:dyDescent="0.25">
      <c r="A112" s="7" t="s">
        <v>420</v>
      </c>
      <c r="B112" s="8" t="s">
        <v>45</v>
      </c>
      <c r="C112" s="9" t="s">
        <v>376</v>
      </c>
      <c r="D112" s="10" t="s">
        <v>377</v>
      </c>
      <c r="E112" s="11" t="s">
        <v>10</v>
      </c>
      <c r="F112" s="12">
        <v>12</v>
      </c>
      <c r="G112" s="13">
        <v>74</v>
      </c>
      <c r="H112" s="14" t="s">
        <v>3</v>
      </c>
      <c r="I112" s="12">
        <v>89.34</v>
      </c>
      <c r="J112" s="15">
        <v>1072.08</v>
      </c>
    </row>
    <row r="113" spans="1:10" x14ac:dyDescent="0.25">
      <c r="A113" s="7" t="s">
        <v>421</v>
      </c>
      <c r="B113" s="8"/>
      <c r="C113" s="9"/>
      <c r="D113" s="10" t="s">
        <v>189</v>
      </c>
      <c r="E113" s="11"/>
      <c r="F113" s="12">
        <v>0</v>
      </c>
      <c r="G113" s="13">
        <v>0</v>
      </c>
      <c r="H113" s="14" t="s">
        <v>3</v>
      </c>
      <c r="I113" s="12">
        <v>0</v>
      </c>
      <c r="J113" s="15">
        <v>4263.6099999999997</v>
      </c>
    </row>
    <row r="114" spans="1:10" ht="45" x14ac:dyDescent="0.25">
      <c r="A114" s="7" t="s">
        <v>422</v>
      </c>
      <c r="B114" s="8" t="s">
        <v>33</v>
      </c>
      <c r="C114" s="9" t="s">
        <v>190</v>
      </c>
      <c r="D114" s="10" t="s">
        <v>191</v>
      </c>
      <c r="E114" s="11" t="s">
        <v>38</v>
      </c>
      <c r="F114" s="12">
        <v>30</v>
      </c>
      <c r="G114" s="13">
        <v>70.680000000000007</v>
      </c>
      <c r="H114" s="14" t="s">
        <v>20</v>
      </c>
      <c r="I114" s="12">
        <v>80.89</v>
      </c>
      <c r="J114" s="15">
        <v>2426.6999999999998</v>
      </c>
    </row>
    <row r="115" spans="1:10" ht="30" x14ac:dyDescent="0.25">
      <c r="A115" s="7" t="s">
        <v>423</v>
      </c>
      <c r="B115" s="8" t="s">
        <v>45</v>
      </c>
      <c r="C115" s="9" t="s">
        <v>192</v>
      </c>
      <c r="D115" s="10" t="s">
        <v>193</v>
      </c>
      <c r="E115" s="11" t="s">
        <v>16</v>
      </c>
      <c r="F115" s="12">
        <v>2.48</v>
      </c>
      <c r="G115" s="13">
        <v>613.51</v>
      </c>
      <c r="H115" s="14" t="s">
        <v>3</v>
      </c>
      <c r="I115" s="12">
        <v>740.69</v>
      </c>
      <c r="J115" s="15">
        <v>1836.91</v>
      </c>
    </row>
    <row r="116" spans="1:10" x14ac:dyDescent="0.25">
      <c r="A116" s="7" t="s">
        <v>424</v>
      </c>
      <c r="B116" s="8" t="s">
        <v>0</v>
      </c>
      <c r="C116" s="9"/>
      <c r="D116" s="10" t="s">
        <v>194</v>
      </c>
      <c r="E116" s="11" t="s">
        <v>2</v>
      </c>
      <c r="F116" s="12">
        <v>0</v>
      </c>
      <c r="G116" s="13">
        <v>0</v>
      </c>
      <c r="H116" s="14" t="s">
        <v>3</v>
      </c>
      <c r="I116" s="12">
        <v>0</v>
      </c>
      <c r="J116" s="15">
        <v>2572.1999999999998</v>
      </c>
    </row>
    <row r="117" spans="1:10" x14ac:dyDescent="0.25">
      <c r="A117" s="7" t="s">
        <v>425</v>
      </c>
      <c r="B117" s="8" t="s">
        <v>0</v>
      </c>
      <c r="C117" s="9"/>
      <c r="D117" s="10" t="s">
        <v>378</v>
      </c>
      <c r="E117" s="11" t="s">
        <v>2</v>
      </c>
      <c r="F117" s="12">
        <v>0</v>
      </c>
      <c r="G117" s="13">
        <v>0</v>
      </c>
      <c r="H117" s="14" t="s">
        <v>3</v>
      </c>
      <c r="I117" s="12">
        <v>0</v>
      </c>
      <c r="J117" s="15">
        <v>2572.1999999999998</v>
      </c>
    </row>
    <row r="118" spans="1:10" ht="30" x14ac:dyDescent="0.25">
      <c r="A118" s="7" t="s">
        <v>426</v>
      </c>
      <c r="B118" s="8" t="s">
        <v>7</v>
      </c>
      <c r="C118" s="9" t="s">
        <v>196</v>
      </c>
      <c r="D118" s="10" t="s">
        <v>197</v>
      </c>
      <c r="E118" s="11" t="s">
        <v>16</v>
      </c>
      <c r="F118" s="12">
        <v>9186.44</v>
      </c>
      <c r="G118" s="13">
        <v>0.23</v>
      </c>
      <c r="H118" s="14" t="s">
        <v>3</v>
      </c>
      <c r="I118" s="12">
        <v>0.28000000000000003</v>
      </c>
      <c r="J118" s="15">
        <v>2572.1999999999998</v>
      </c>
    </row>
  </sheetData>
  <mergeCells count="1">
    <mergeCell ref="A2:D2"/>
  </mergeCells>
  <conditionalFormatting sqref="G102:G106">
    <cfRule type="expression" dxfId="253" priority="97" stopIfTrue="1">
      <formula>$C102=1</formula>
    </cfRule>
    <cfRule type="expression" dxfId="252" priority="98" stopIfTrue="1">
      <formula>OR($C102=0,$C102=2,$C102=3,$C102=4)</formula>
    </cfRule>
    <cfRule type="expression" dxfId="251" priority="99" stopIfTrue="1">
      <formula>AND(TIPOORCAMENTO="Licitado",$C102&lt;&gt;"L",$C102&lt;&gt;-1)</formula>
    </cfRule>
  </conditionalFormatting>
  <conditionalFormatting sqref="A3:A11 I3:I11">
    <cfRule type="expression" dxfId="250" priority="93" stopIfTrue="1">
      <formula>$C3=1</formula>
    </cfRule>
    <cfRule type="expression" dxfId="249" priority="94" stopIfTrue="1">
      <formula>OR($C3=0,$C3=2,$C3=3,$C3=4)</formula>
    </cfRule>
  </conditionalFormatting>
  <conditionalFormatting sqref="F3:F11">
    <cfRule type="expression" dxfId="248" priority="95" stopIfTrue="1">
      <formula>$C3=1</formula>
    </cfRule>
    <cfRule type="expression" dxfId="247" priority="96" stopIfTrue="1">
      <formula>OR($C3=0,$C3=2,$C3=3,$C3=4)</formula>
    </cfRule>
  </conditionalFormatting>
  <conditionalFormatting sqref="J3:J11">
    <cfRule type="expression" dxfId="246" priority="91" stopIfTrue="1">
      <formula>$C3=1</formula>
    </cfRule>
    <cfRule type="expression" dxfId="245" priority="92" stopIfTrue="1">
      <formula>OR($C3=0,$C3=2,$C3=3,$C3=4)</formula>
    </cfRule>
  </conditionalFormatting>
  <conditionalFormatting sqref="A12:A20 I12:I20">
    <cfRule type="expression" dxfId="244" priority="87" stopIfTrue="1">
      <formula>$C12=1</formula>
    </cfRule>
    <cfRule type="expression" dxfId="243" priority="88" stopIfTrue="1">
      <formula>OR($C12=0,$C12=2,$C12=3,$C12=4)</formula>
    </cfRule>
  </conditionalFormatting>
  <conditionalFormatting sqref="F12:F20">
    <cfRule type="expression" dxfId="242" priority="89" stopIfTrue="1">
      <formula>$C12=1</formula>
    </cfRule>
    <cfRule type="expression" dxfId="241" priority="90" stopIfTrue="1">
      <formula>OR($C12=0,$C12=2,$C12=3,$C12=4)</formula>
    </cfRule>
  </conditionalFormatting>
  <conditionalFormatting sqref="J12:J20">
    <cfRule type="expression" dxfId="240" priority="85" stopIfTrue="1">
      <formula>$C12=1</formula>
    </cfRule>
    <cfRule type="expression" dxfId="239" priority="86" stopIfTrue="1">
      <formula>OR($C12=0,$C12=2,$C12=3,$C12=4)</formula>
    </cfRule>
  </conditionalFormatting>
  <conditionalFormatting sqref="A21:A29 I21:I29">
    <cfRule type="expression" dxfId="238" priority="81" stopIfTrue="1">
      <formula>$C21=1</formula>
    </cfRule>
    <cfRule type="expression" dxfId="237" priority="82" stopIfTrue="1">
      <formula>OR($C21=0,$C21=2,$C21=3,$C21=4)</formula>
    </cfRule>
  </conditionalFormatting>
  <conditionalFormatting sqref="F21:F29">
    <cfRule type="expression" dxfId="236" priority="83" stopIfTrue="1">
      <formula>$C21=1</formula>
    </cfRule>
    <cfRule type="expression" dxfId="235" priority="84" stopIfTrue="1">
      <formula>OR($C21=0,$C21=2,$C21=3,$C21=4)</formula>
    </cfRule>
  </conditionalFormatting>
  <conditionalFormatting sqref="J21:J29">
    <cfRule type="expression" dxfId="234" priority="79" stopIfTrue="1">
      <formula>$C21=1</formula>
    </cfRule>
    <cfRule type="expression" dxfId="233" priority="80" stopIfTrue="1">
      <formula>OR($C21=0,$C21=2,$C21=3,$C21=4)</formula>
    </cfRule>
  </conditionalFormatting>
  <conditionalFormatting sqref="A30:A38 I30:I38">
    <cfRule type="expression" dxfId="232" priority="75" stopIfTrue="1">
      <formula>$C30=1</formula>
    </cfRule>
    <cfRule type="expression" dxfId="231" priority="76" stopIfTrue="1">
      <formula>OR($C30=0,$C30=2,$C30=3,$C30=4)</formula>
    </cfRule>
  </conditionalFormatting>
  <conditionalFormatting sqref="F30:F38">
    <cfRule type="expression" dxfId="230" priority="77" stopIfTrue="1">
      <formula>$C30=1</formula>
    </cfRule>
    <cfRule type="expression" dxfId="229" priority="78" stopIfTrue="1">
      <formula>OR($C30=0,$C30=2,$C30=3,$C30=4)</formula>
    </cfRule>
  </conditionalFormatting>
  <conditionalFormatting sqref="J30:J38">
    <cfRule type="expression" dxfId="228" priority="73" stopIfTrue="1">
      <formula>$C30=1</formula>
    </cfRule>
    <cfRule type="expression" dxfId="227" priority="74" stopIfTrue="1">
      <formula>OR($C30=0,$C30=2,$C30=3,$C30=4)</formula>
    </cfRule>
  </conditionalFormatting>
  <conditionalFormatting sqref="A39:A47 I39:I47">
    <cfRule type="expression" dxfId="226" priority="69" stopIfTrue="1">
      <formula>$C39=1</formula>
    </cfRule>
    <cfRule type="expression" dxfId="225" priority="70" stopIfTrue="1">
      <formula>OR($C39=0,$C39=2,$C39=3,$C39=4)</formula>
    </cfRule>
  </conditionalFormatting>
  <conditionalFormatting sqref="F39:F47">
    <cfRule type="expression" dxfId="224" priority="71" stopIfTrue="1">
      <formula>$C39=1</formula>
    </cfRule>
    <cfRule type="expression" dxfId="223" priority="72" stopIfTrue="1">
      <formula>OR($C39=0,$C39=2,$C39=3,$C39=4)</formula>
    </cfRule>
  </conditionalFormatting>
  <conditionalFormatting sqref="J39:J47">
    <cfRule type="expression" dxfId="222" priority="67" stopIfTrue="1">
      <formula>$C39=1</formula>
    </cfRule>
    <cfRule type="expression" dxfId="221" priority="68" stopIfTrue="1">
      <formula>OR($C39=0,$C39=2,$C39=3,$C39=4)</formula>
    </cfRule>
  </conditionalFormatting>
  <conditionalFormatting sqref="A48:A56 I48:I56">
    <cfRule type="expression" dxfId="220" priority="63" stopIfTrue="1">
      <formula>$C48=1</formula>
    </cfRule>
    <cfRule type="expression" dxfId="219" priority="64" stopIfTrue="1">
      <formula>OR($C48=0,$C48=2,$C48=3,$C48=4)</formula>
    </cfRule>
  </conditionalFormatting>
  <conditionalFormatting sqref="F48:F56">
    <cfRule type="expression" dxfId="218" priority="65" stopIfTrue="1">
      <formula>$C48=1</formula>
    </cfRule>
    <cfRule type="expression" dxfId="217" priority="66" stopIfTrue="1">
      <formula>OR($C48=0,$C48=2,$C48=3,$C48=4)</formula>
    </cfRule>
  </conditionalFormatting>
  <conditionalFormatting sqref="J48:J56">
    <cfRule type="expression" dxfId="216" priority="61" stopIfTrue="1">
      <formula>$C48=1</formula>
    </cfRule>
    <cfRule type="expression" dxfId="215" priority="62" stopIfTrue="1">
      <formula>OR($C48=0,$C48=2,$C48=3,$C48=4)</formula>
    </cfRule>
  </conditionalFormatting>
  <conditionalFormatting sqref="A57:A65 I57:I65">
    <cfRule type="expression" dxfId="214" priority="57" stopIfTrue="1">
      <formula>$C57=1</formula>
    </cfRule>
    <cfRule type="expression" dxfId="213" priority="58" stopIfTrue="1">
      <formula>OR($C57=0,$C57=2,$C57=3,$C57=4)</formula>
    </cfRule>
  </conditionalFormatting>
  <conditionalFormatting sqref="F57:F65">
    <cfRule type="expression" dxfId="212" priority="59" stopIfTrue="1">
      <formula>$C57=1</formula>
    </cfRule>
    <cfRule type="expression" dxfId="211" priority="60" stopIfTrue="1">
      <formula>OR($C57=0,$C57=2,$C57=3,$C57=4)</formula>
    </cfRule>
  </conditionalFormatting>
  <conditionalFormatting sqref="J57:J65">
    <cfRule type="expression" dxfId="210" priority="55" stopIfTrue="1">
      <formula>$C57=1</formula>
    </cfRule>
    <cfRule type="expression" dxfId="209" priority="56" stopIfTrue="1">
      <formula>OR($C57=0,$C57=2,$C57=3,$C57=4)</formula>
    </cfRule>
  </conditionalFormatting>
  <conditionalFormatting sqref="A66:A74 I66:I74">
    <cfRule type="expression" dxfId="208" priority="51" stopIfTrue="1">
      <formula>$C66=1</formula>
    </cfRule>
    <cfRule type="expression" dxfId="207" priority="52" stopIfTrue="1">
      <formula>OR($C66=0,$C66=2,$C66=3,$C66=4)</formula>
    </cfRule>
  </conditionalFormatting>
  <conditionalFormatting sqref="F66:F74">
    <cfRule type="expression" dxfId="206" priority="53" stopIfTrue="1">
      <formula>$C66=1</formula>
    </cfRule>
    <cfRule type="expression" dxfId="205" priority="54" stopIfTrue="1">
      <formula>OR($C66=0,$C66=2,$C66=3,$C66=4)</formula>
    </cfRule>
  </conditionalFormatting>
  <conditionalFormatting sqref="J66:J74">
    <cfRule type="expression" dxfId="204" priority="49" stopIfTrue="1">
      <formula>$C66=1</formula>
    </cfRule>
    <cfRule type="expression" dxfId="203" priority="50" stopIfTrue="1">
      <formula>OR($C66=0,$C66=2,$C66=3,$C66=4)</formula>
    </cfRule>
  </conditionalFormatting>
  <conditionalFormatting sqref="A75:A83 I75:I83">
    <cfRule type="expression" dxfId="202" priority="45" stopIfTrue="1">
      <formula>$C75=1</formula>
    </cfRule>
    <cfRule type="expression" dxfId="201" priority="46" stopIfTrue="1">
      <formula>OR($C75=0,$C75=2,$C75=3,$C75=4)</formula>
    </cfRule>
  </conditionalFormatting>
  <conditionalFormatting sqref="F75:F83">
    <cfRule type="expression" dxfId="200" priority="47" stopIfTrue="1">
      <formula>$C75=1</formula>
    </cfRule>
    <cfRule type="expression" dxfId="199" priority="48" stopIfTrue="1">
      <formula>OR($C75=0,$C75=2,$C75=3,$C75=4)</formula>
    </cfRule>
  </conditionalFormatting>
  <conditionalFormatting sqref="J75:J83">
    <cfRule type="expression" dxfId="198" priority="43" stopIfTrue="1">
      <formula>$C75=1</formula>
    </cfRule>
    <cfRule type="expression" dxfId="197" priority="44" stopIfTrue="1">
      <formula>OR($C75=0,$C75=2,$C75=3,$C75=4)</formula>
    </cfRule>
  </conditionalFormatting>
  <conditionalFormatting sqref="A84:A92 I84:I92">
    <cfRule type="expression" dxfId="196" priority="39" stopIfTrue="1">
      <formula>$C84=1</formula>
    </cfRule>
    <cfRule type="expression" dxfId="195" priority="40" stopIfTrue="1">
      <formula>OR($C84=0,$C84=2,$C84=3,$C84=4)</formula>
    </cfRule>
  </conditionalFormatting>
  <conditionalFormatting sqref="F84:F92">
    <cfRule type="expression" dxfId="194" priority="41" stopIfTrue="1">
      <formula>$C84=1</formula>
    </cfRule>
    <cfRule type="expression" dxfId="193" priority="42" stopIfTrue="1">
      <formula>OR($C84=0,$C84=2,$C84=3,$C84=4)</formula>
    </cfRule>
  </conditionalFormatting>
  <conditionalFormatting sqref="J84:J92">
    <cfRule type="expression" dxfId="192" priority="37" stopIfTrue="1">
      <formula>$C84=1</formula>
    </cfRule>
    <cfRule type="expression" dxfId="191" priority="38" stopIfTrue="1">
      <formula>OR($C84=0,$C84=2,$C84=3,$C84=4)</formula>
    </cfRule>
  </conditionalFormatting>
  <conditionalFormatting sqref="A93:A101 I93:I101">
    <cfRule type="expression" dxfId="190" priority="33" stopIfTrue="1">
      <formula>$C93=1</formula>
    </cfRule>
    <cfRule type="expression" dxfId="189" priority="34" stopIfTrue="1">
      <formula>OR($C93=0,$C93=2,$C93=3,$C93=4)</formula>
    </cfRule>
  </conditionalFormatting>
  <conditionalFormatting sqref="F93:F101">
    <cfRule type="expression" dxfId="188" priority="35" stopIfTrue="1">
      <formula>$C93=1</formula>
    </cfRule>
    <cfRule type="expression" dxfId="187" priority="36" stopIfTrue="1">
      <formula>OR($C93=0,$C93=2,$C93=3,$C93=4)</formula>
    </cfRule>
  </conditionalFormatting>
  <conditionalFormatting sqref="J93:J101">
    <cfRule type="expression" dxfId="186" priority="31" stopIfTrue="1">
      <formula>$C93=1</formula>
    </cfRule>
    <cfRule type="expression" dxfId="185" priority="32" stopIfTrue="1">
      <formula>OR($C93=0,$C93=2,$C93=3,$C93=4)</formula>
    </cfRule>
  </conditionalFormatting>
  <conditionalFormatting sqref="I102:I110 A102:A110">
    <cfRule type="expression" dxfId="184" priority="27" stopIfTrue="1">
      <formula>$C102=1</formula>
    </cfRule>
    <cfRule type="expression" dxfId="183" priority="28" stopIfTrue="1">
      <formula>OR($C102=0,$C102=2,$C102=3,$C102=4)</formula>
    </cfRule>
  </conditionalFormatting>
  <conditionalFormatting sqref="F102:F110">
    <cfRule type="expression" dxfId="182" priority="29" stopIfTrue="1">
      <formula>$C102=1</formula>
    </cfRule>
    <cfRule type="expression" dxfId="181" priority="30" stopIfTrue="1">
      <formula>OR($C102=0,$C102=2,$C102=3,$C102=4)</formula>
    </cfRule>
  </conditionalFormatting>
  <conditionalFormatting sqref="J102:J110">
    <cfRule type="expression" dxfId="180" priority="25" stopIfTrue="1">
      <formula>$C102=1</formula>
    </cfRule>
    <cfRule type="expression" dxfId="179" priority="26" stopIfTrue="1">
      <formula>OR($C102=0,$C102=2,$C102=3,$C102=4)</formula>
    </cfRule>
  </conditionalFormatting>
  <conditionalFormatting sqref="A113:A118 I113:I118">
    <cfRule type="expression" dxfId="178" priority="21" stopIfTrue="1">
      <formula>$C113=1</formula>
    </cfRule>
    <cfRule type="expression" dxfId="177" priority="22" stopIfTrue="1">
      <formula>OR($C113=0,$C113=2,$C113=3,$C113=4)</formula>
    </cfRule>
  </conditionalFormatting>
  <conditionalFormatting sqref="F113:F118">
    <cfRule type="expression" dxfId="176" priority="23" stopIfTrue="1">
      <formula>$C113=1</formula>
    </cfRule>
    <cfRule type="expression" dxfId="175" priority="24" stopIfTrue="1">
      <formula>OR($C113=0,$C113=2,$C113=3,$C113=4)</formula>
    </cfRule>
  </conditionalFormatting>
  <conditionalFormatting sqref="J113:J118">
    <cfRule type="expression" dxfId="174" priority="19" stopIfTrue="1">
      <formula>$C113=1</formula>
    </cfRule>
    <cfRule type="expression" dxfId="173" priority="20" stopIfTrue="1">
      <formula>OR($C113=0,$C113=2,$C113=3,$C113=4)</formula>
    </cfRule>
  </conditionalFormatting>
  <conditionalFormatting sqref="D113:D118 D3:D110">
    <cfRule type="expression" dxfId="172" priority="15" stopIfTrue="1">
      <formula>$C3=1</formula>
    </cfRule>
    <cfRule type="expression" dxfId="171" priority="16" stopIfTrue="1">
      <formula>OR($C3=0,$C3=2,$C3=3,$C3=4)</formula>
    </cfRule>
  </conditionalFormatting>
  <conditionalFormatting sqref="B113:C118 E113:E118 B3:C110 E3:E110">
    <cfRule type="expression" dxfId="170" priority="17" stopIfTrue="1">
      <formula>$C3=1</formula>
    </cfRule>
    <cfRule type="expression" dxfId="169" priority="18" stopIfTrue="1">
      <formula>OR($C3=0,$C3=2,$C3=3,$C3=4)</formula>
    </cfRule>
  </conditionalFormatting>
  <conditionalFormatting sqref="D113:D118 D3:D110">
    <cfRule type="beginsWith" dxfId="168" priority="14" operator="beginsWith" text="(">
      <formula>LEFT(D3,LEN("("))="("</formula>
    </cfRule>
  </conditionalFormatting>
  <conditionalFormatting sqref="G3:H101 G116:H118 H113:H115 G111:G115 G107:H110 H102:H106">
    <cfRule type="expression" dxfId="167" priority="11" stopIfTrue="1">
      <formula>$C3=1</formula>
    </cfRule>
    <cfRule type="expression" dxfId="166" priority="12" stopIfTrue="1">
      <formula>OR($C3=0,$C3=2,$C3=3,$C3=4)</formula>
    </cfRule>
    <cfRule type="expression" dxfId="165" priority="13" stopIfTrue="1">
      <formula>AND(TIPOORCAMENTO="Licitado",$C3&lt;&gt;"L",$C3&lt;&gt;-1)</formula>
    </cfRule>
  </conditionalFormatting>
  <conditionalFormatting sqref="A111:A112 D111:D112 I111:I112">
    <cfRule type="expression" dxfId="164" priority="4" stopIfTrue="1">
      <formula>$C111=1</formula>
    </cfRule>
    <cfRule type="expression" dxfId="163" priority="5" stopIfTrue="1">
      <formula>OR($C111=0,$C111=2,$C111=3,$C111=4)</formula>
    </cfRule>
  </conditionalFormatting>
  <conditionalFormatting sqref="H111:H112">
    <cfRule type="expression" dxfId="162" priority="6" stopIfTrue="1">
      <formula>$C111=1</formula>
    </cfRule>
    <cfRule type="expression" dxfId="161" priority="7" stopIfTrue="1">
      <formula>OR($C111=0,$C111=2,$C111=3,$C111=4)</formula>
    </cfRule>
    <cfRule type="expression" dxfId="160" priority="8" stopIfTrue="1">
      <formula>AND(TIPOORCAMENTO="Licitado",$C111&lt;&gt;"L",$C111&lt;&gt;-1)</formula>
    </cfRule>
  </conditionalFormatting>
  <conditionalFormatting sqref="B111:C112 E111:F112">
    <cfRule type="expression" dxfId="159" priority="9" stopIfTrue="1">
      <formula>$C111=1</formula>
    </cfRule>
    <cfRule type="expression" dxfId="158" priority="10" stopIfTrue="1">
      <formula>OR($C111=0,$C111=2,$C111=3,$C111=4)</formula>
    </cfRule>
  </conditionalFormatting>
  <conditionalFormatting sqref="D111:D112">
    <cfRule type="beginsWith" dxfId="157" priority="3" operator="beginsWith" text="(">
      <formula>LEFT(D111,LEN("("))="("</formula>
    </cfRule>
  </conditionalFormatting>
  <conditionalFormatting sqref="J111:J112">
    <cfRule type="expression" dxfId="156" priority="1" stopIfTrue="1">
      <formula>$C111=1</formula>
    </cfRule>
    <cfRule type="expression" dxfId="155" priority="2" stopIfTrue="1">
      <formula>OR($C111=0,$C111=2,$C111=3,$C111=4)</formula>
    </cfRule>
  </conditionalFormatting>
  <dataValidations disablePrompts="1" count="6">
    <dataValidation type="list" errorStyle="warning" allowBlank="1" showErrorMessage="1" errorTitle="Aviso BDI" error="Selecione um dos 3 BDI da lista._x000a__x000a_Caso tenha mais de 3 BDI nesta Planilha Orçamentária digite apenas valor percentual." sqref="H3:H118" xr:uid="{66B3D06B-122C-4C1D-A1F7-B0AED4DA36E4}">
      <mc:AlternateContent xmlns:x12ac="http://schemas.microsoft.com/office/spreadsheetml/2011/1/ac" xmlns:mc="http://schemas.openxmlformats.org/markup-compatibility/2006">
        <mc:Choice Requires="x12ac">
          <x12ac:list>BDI 1, BDI 2, BDI 3," 0,00%"</x12ac:list>
        </mc:Choice>
        <mc:Fallback>
          <formula1>"BDI 1, BDI 2, BDI 3, 0,00%"</formula1>
        </mc:Fallback>
      </mc:AlternateContent>
    </dataValidation>
    <dataValidation type="list" errorStyle="information" allowBlank="1" showInputMessage="1" prompt="Selecione uma sigla de unidade na lista suspensa." sqref="E3:E118" xr:uid="{51348302-344C-466E-9FFC-6EEA633CF312}">
      <formula1>ListaTgov.Unidades</formula1>
    </dataValidation>
    <dataValidation allowBlank="1" showInputMessage="1" showErrorMessage="1" prompt="Para Orçamento Proposto, o Preço Unitário é resultado do produto do Custo Unitário pelo BDI._x000a_Para Orçamento Licitado, deve ser preenchido na Coluna AL." sqref="I3:I118" xr:uid="{C48191CC-2B70-4AAB-AD6B-108033180672}"/>
    <dataValidation allowBlank="1" showInputMessage="1" showErrorMessage="1" prompt="A entrada de quantidades é feita na coluna AJ se acompanhamento por BM, ou na aba &quot;Memória de Cálculo/PLQ&quot; se acompanhamento por PLE." sqref="F3:F118" xr:uid="{CC8F3951-47F3-4B8B-8B6F-C1006479DB80}"/>
    <dataValidation type="list" allowBlank="1" sqref="B3:B118" xr:uid="{03CD4CDC-D539-4A7E-B150-D7FF9C521DE6}">
      <formula1>"SINAPI,SINAPI-I,SICRO,Composição,Cotação"</formula1>
      <formula2>0</formula2>
    </dataValidation>
    <dataValidation type="decimal" operator="greaterThan" allowBlank="1" showErrorMessage="1" error="Apenas números decimais maiores que zero." sqref="G3:G118" xr:uid="{F4603B4A-5232-448B-8A42-A9F45258E7E6}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0" scale="5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93133-97A4-4557-AB44-D3DE694A3F87}">
  <dimension ref="A1:L31"/>
  <sheetViews>
    <sheetView showGridLines="0" view="pageBreakPreview" zoomScaleNormal="100" zoomScaleSheetLayoutView="100" workbookViewId="0">
      <selection activeCell="G27" sqref="G27"/>
    </sheetView>
  </sheetViews>
  <sheetFormatPr defaultRowHeight="15" x14ac:dyDescent="0.25"/>
  <cols>
    <col min="1" max="1" width="7.7109375" customWidth="1"/>
    <col min="2" max="3" width="17" customWidth="1"/>
    <col min="4" max="4" width="12" customWidth="1"/>
    <col min="5" max="12" width="17" customWidth="1"/>
  </cols>
  <sheetData>
    <row r="1" spans="1:12" x14ac:dyDescent="0.25">
      <c r="A1" s="63" t="s">
        <v>312</v>
      </c>
      <c r="B1" s="64" t="s">
        <v>315</v>
      </c>
      <c r="C1" s="65"/>
      <c r="D1" s="65"/>
      <c r="E1" s="71" t="s">
        <v>477</v>
      </c>
      <c r="F1" s="72" t="s">
        <v>478</v>
      </c>
      <c r="G1" s="73">
        <v>1</v>
      </c>
      <c r="H1" s="74">
        <v>2</v>
      </c>
      <c r="I1" s="74">
        <v>3</v>
      </c>
      <c r="J1" s="74">
        <v>4</v>
      </c>
      <c r="K1" s="74">
        <v>5</v>
      </c>
      <c r="L1" s="74">
        <v>6</v>
      </c>
    </row>
    <row r="2" spans="1:12" x14ac:dyDescent="0.25">
      <c r="A2" s="63"/>
      <c r="B2" s="64"/>
      <c r="C2" s="66"/>
      <c r="D2" s="66"/>
      <c r="E2" s="71"/>
      <c r="F2" s="72"/>
      <c r="G2" s="75">
        <v>44713</v>
      </c>
      <c r="H2" s="76">
        <v>44743</v>
      </c>
      <c r="I2" s="76">
        <v>44774</v>
      </c>
      <c r="J2" s="76">
        <v>44805</v>
      </c>
      <c r="K2" s="76">
        <v>44835</v>
      </c>
      <c r="L2" s="76">
        <v>44866</v>
      </c>
    </row>
    <row r="3" spans="1:12" x14ac:dyDescent="0.25">
      <c r="A3" s="67" t="s">
        <v>198</v>
      </c>
      <c r="B3" s="68" t="s">
        <v>322</v>
      </c>
      <c r="C3" s="68"/>
      <c r="D3" s="68"/>
      <c r="E3" s="77">
        <v>4060365.6</v>
      </c>
      <c r="F3" s="78" t="s">
        <v>479</v>
      </c>
      <c r="G3" s="79">
        <v>0.124642764927375</v>
      </c>
      <c r="H3" s="79">
        <v>0.18069005066932889</v>
      </c>
      <c r="I3" s="79">
        <v>0.15581697224506091</v>
      </c>
      <c r="J3" s="79">
        <v>0.29680170241320136</v>
      </c>
      <c r="K3" s="79">
        <v>0.18567835603276711</v>
      </c>
      <c r="L3" s="79">
        <v>5.6370153712266703E-2</v>
      </c>
    </row>
    <row r="4" spans="1:12" x14ac:dyDescent="0.25">
      <c r="A4" s="69"/>
      <c r="B4" s="70" t="s">
        <v>476</v>
      </c>
      <c r="C4" s="70"/>
      <c r="D4" s="70"/>
      <c r="E4" s="80"/>
      <c r="F4" s="81"/>
      <c r="G4" s="82"/>
      <c r="H4" s="82"/>
      <c r="I4" s="82"/>
      <c r="J4" s="82"/>
      <c r="K4" s="82"/>
      <c r="L4" s="82"/>
    </row>
    <row r="5" spans="1:12" x14ac:dyDescent="0.25">
      <c r="A5" s="67" t="s">
        <v>199</v>
      </c>
      <c r="B5" s="68" t="s">
        <v>4</v>
      </c>
      <c r="C5" s="68"/>
      <c r="D5" s="68"/>
      <c r="E5" s="77">
        <v>83176.81</v>
      </c>
      <c r="F5" s="78" t="s">
        <v>479</v>
      </c>
      <c r="G5" s="79">
        <v>0.1</v>
      </c>
      <c r="H5" s="79">
        <v>0.2</v>
      </c>
      <c r="I5" s="79">
        <v>0.2</v>
      </c>
      <c r="J5" s="79">
        <v>0.25</v>
      </c>
      <c r="K5" s="79">
        <v>0.15</v>
      </c>
      <c r="L5" s="79">
        <v>0.1</v>
      </c>
    </row>
    <row r="6" spans="1:12" x14ac:dyDescent="0.25">
      <c r="A6" s="69"/>
      <c r="B6" s="70" t="s">
        <v>476</v>
      </c>
      <c r="C6" s="70"/>
      <c r="D6" s="70"/>
      <c r="E6" s="80"/>
      <c r="F6" s="81"/>
      <c r="G6" s="82">
        <v>0.1</v>
      </c>
      <c r="H6" s="82">
        <v>0.2</v>
      </c>
      <c r="I6" s="82">
        <v>0.2</v>
      </c>
      <c r="J6" s="82">
        <v>0.25</v>
      </c>
      <c r="K6" s="82">
        <v>0.15</v>
      </c>
      <c r="L6" s="82">
        <v>0.1</v>
      </c>
    </row>
    <row r="7" spans="1:12" x14ac:dyDescent="0.25">
      <c r="A7" s="67" t="s">
        <v>215</v>
      </c>
      <c r="B7" s="68" t="s">
        <v>328</v>
      </c>
      <c r="C7" s="68"/>
      <c r="D7" s="68"/>
      <c r="E7" s="77">
        <v>295789.93</v>
      </c>
      <c r="F7" s="78" t="s">
        <v>479</v>
      </c>
      <c r="G7" s="79">
        <v>1</v>
      </c>
      <c r="H7" s="79">
        <v>0</v>
      </c>
      <c r="I7" s="79">
        <v>0</v>
      </c>
      <c r="J7" s="79">
        <v>0</v>
      </c>
      <c r="K7" s="79">
        <v>0</v>
      </c>
      <c r="L7" s="79">
        <v>0</v>
      </c>
    </row>
    <row r="8" spans="1:12" x14ac:dyDescent="0.25">
      <c r="A8" s="69"/>
      <c r="B8" s="70" t="s">
        <v>476</v>
      </c>
      <c r="C8" s="70"/>
      <c r="D8" s="70"/>
      <c r="E8" s="80"/>
      <c r="F8" s="81"/>
      <c r="G8" s="82">
        <v>1</v>
      </c>
      <c r="H8" s="82"/>
      <c r="I8" s="82"/>
      <c r="J8" s="82"/>
      <c r="K8" s="82"/>
      <c r="L8" s="82"/>
    </row>
    <row r="9" spans="1:12" x14ac:dyDescent="0.25">
      <c r="A9" s="67" t="s">
        <v>222</v>
      </c>
      <c r="B9" s="68" t="s">
        <v>39</v>
      </c>
      <c r="C9" s="68"/>
      <c r="D9" s="68"/>
      <c r="E9" s="77">
        <v>90199.61</v>
      </c>
      <c r="F9" s="78" t="s">
        <v>479</v>
      </c>
      <c r="G9" s="79">
        <v>0.4</v>
      </c>
      <c r="H9" s="79">
        <v>0.4</v>
      </c>
      <c r="I9" s="79">
        <v>0.2</v>
      </c>
      <c r="J9" s="79">
        <v>0</v>
      </c>
      <c r="K9" s="79">
        <v>0</v>
      </c>
      <c r="L9" s="79">
        <v>0</v>
      </c>
    </row>
    <row r="10" spans="1:12" x14ac:dyDescent="0.25">
      <c r="A10" s="69"/>
      <c r="B10" s="70" t="s">
        <v>476</v>
      </c>
      <c r="C10" s="70"/>
      <c r="D10" s="70"/>
      <c r="E10" s="80"/>
      <c r="F10" s="81"/>
      <c r="G10" s="82">
        <v>0.4</v>
      </c>
      <c r="H10" s="82">
        <v>0.4</v>
      </c>
      <c r="I10" s="82">
        <v>0.2</v>
      </c>
      <c r="J10" s="82"/>
      <c r="K10" s="82"/>
      <c r="L10" s="82"/>
    </row>
    <row r="11" spans="1:12" x14ac:dyDescent="0.25">
      <c r="A11" s="67" t="s">
        <v>266</v>
      </c>
      <c r="B11" s="68" t="s">
        <v>53</v>
      </c>
      <c r="C11" s="68"/>
      <c r="D11" s="68"/>
      <c r="E11" s="77">
        <v>1287611.8</v>
      </c>
      <c r="F11" s="78" t="s">
        <v>479</v>
      </c>
      <c r="G11" s="79">
        <v>0</v>
      </c>
      <c r="H11" s="79">
        <v>0.4</v>
      </c>
      <c r="I11" s="79">
        <v>0.4</v>
      </c>
      <c r="J11" s="79">
        <v>0.2</v>
      </c>
      <c r="K11" s="79">
        <v>0</v>
      </c>
      <c r="L11" s="79">
        <v>0</v>
      </c>
    </row>
    <row r="12" spans="1:12" x14ac:dyDescent="0.25">
      <c r="A12" s="69"/>
      <c r="B12" s="70" t="s">
        <v>476</v>
      </c>
      <c r="C12" s="70"/>
      <c r="D12" s="70"/>
      <c r="E12" s="80"/>
      <c r="F12" s="81"/>
      <c r="G12" s="82"/>
      <c r="H12" s="82">
        <v>0.4</v>
      </c>
      <c r="I12" s="82">
        <v>0.4</v>
      </c>
      <c r="J12" s="82">
        <v>0.2</v>
      </c>
      <c r="K12" s="82"/>
      <c r="L12" s="82"/>
    </row>
    <row r="13" spans="1:12" x14ac:dyDescent="0.25">
      <c r="A13" s="67" t="s">
        <v>284</v>
      </c>
      <c r="B13" s="68" t="s">
        <v>131</v>
      </c>
      <c r="C13" s="68"/>
      <c r="D13" s="68"/>
      <c r="E13" s="77">
        <v>1853613.72</v>
      </c>
      <c r="F13" s="78" t="s">
        <v>479</v>
      </c>
      <c r="G13" s="79">
        <v>0</v>
      </c>
      <c r="H13" s="79">
        <v>0</v>
      </c>
      <c r="I13" s="79">
        <v>0</v>
      </c>
      <c r="J13" s="79">
        <v>0.5</v>
      </c>
      <c r="K13" s="79">
        <v>0.4</v>
      </c>
      <c r="L13" s="79">
        <v>0.1</v>
      </c>
    </row>
    <row r="14" spans="1:12" x14ac:dyDescent="0.25">
      <c r="A14" s="69"/>
      <c r="B14" s="70" t="s">
        <v>476</v>
      </c>
      <c r="C14" s="70"/>
      <c r="D14" s="70"/>
      <c r="E14" s="80"/>
      <c r="F14" s="81"/>
      <c r="G14" s="82"/>
      <c r="H14" s="82"/>
      <c r="I14" s="82"/>
      <c r="J14" s="82">
        <v>0.5</v>
      </c>
      <c r="K14" s="82">
        <v>0.4</v>
      </c>
      <c r="L14" s="82">
        <v>0.1</v>
      </c>
    </row>
    <row r="15" spans="1:12" x14ac:dyDescent="0.25">
      <c r="A15" s="67" t="s">
        <v>302</v>
      </c>
      <c r="B15" s="68" t="s">
        <v>159</v>
      </c>
      <c r="C15" s="68"/>
      <c r="D15" s="68"/>
      <c r="E15" s="77">
        <v>414769.35</v>
      </c>
      <c r="F15" s="78" t="s">
        <v>479</v>
      </c>
      <c r="G15" s="79">
        <v>0.4</v>
      </c>
      <c r="H15" s="79">
        <v>0.4</v>
      </c>
      <c r="I15" s="79">
        <v>0.2</v>
      </c>
      <c r="J15" s="79">
        <v>0</v>
      </c>
      <c r="K15" s="79">
        <v>0</v>
      </c>
      <c r="L15" s="79">
        <v>0</v>
      </c>
    </row>
    <row r="16" spans="1:12" x14ac:dyDescent="0.25">
      <c r="A16" s="69"/>
      <c r="B16" s="70" t="s">
        <v>476</v>
      </c>
      <c r="C16" s="70"/>
      <c r="D16" s="70"/>
      <c r="E16" s="80"/>
      <c r="F16" s="81"/>
      <c r="G16" s="82">
        <v>0.4</v>
      </c>
      <c r="H16" s="82">
        <v>0.4</v>
      </c>
      <c r="I16" s="82">
        <v>0.2</v>
      </c>
      <c r="J16" s="82"/>
      <c r="K16" s="82"/>
      <c r="L16" s="82"/>
    </row>
    <row r="17" spans="1:12" x14ac:dyDescent="0.25">
      <c r="A17" s="67" t="s">
        <v>309</v>
      </c>
      <c r="B17" s="68" t="s">
        <v>374</v>
      </c>
      <c r="C17" s="68"/>
      <c r="D17" s="68"/>
      <c r="E17" s="77">
        <v>32632.18</v>
      </c>
      <c r="F17" s="78" t="s">
        <v>479</v>
      </c>
      <c r="G17" s="79">
        <v>0</v>
      </c>
      <c r="H17" s="79">
        <v>0</v>
      </c>
      <c r="I17" s="79">
        <v>0</v>
      </c>
      <c r="J17" s="79">
        <v>0</v>
      </c>
      <c r="K17" s="79">
        <v>0</v>
      </c>
      <c r="L17" s="79">
        <v>1</v>
      </c>
    </row>
    <row r="18" spans="1:12" x14ac:dyDescent="0.25">
      <c r="A18" s="69"/>
      <c r="B18" s="70" t="s">
        <v>476</v>
      </c>
      <c r="C18" s="70"/>
      <c r="D18" s="70"/>
      <c r="E18" s="80"/>
      <c r="F18" s="81"/>
      <c r="G18" s="82"/>
      <c r="H18" s="82"/>
      <c r="I18" s="82"/>
      <c r="J18" s="82"/>
      <c r="K18" s="82"/>
      <c r="L18" s="82">
        <v>1</v>
      </c>
    </row>
    <row r="19" spans="1:12" x14ac:dyDescent="0.25">
      <c r="A19" s="67" t="s">
        <v>424</v>
      </c>
      <c r="B19" s="68" t="s">
        <v>194</v>
      </c>
      <c r="C19" s="68"/>
      <c r="D19" s="68"/>
      <c r="E19" s="77">
        <v>2572.1999999999998</v>
      </c>
      <c r="F19" s="78" t="s">
        <v>479</v>
      </c>
      <c r="G19" s="79">
        <v>0</v>
      </c>
      <c r="H19" s="79">
        <v>0</v>
      </c>
      <c r="I19" s="79">
        <v>0</v>
      </c>
      <c r="J19" s="79">
        <v>0</v>
      </c>
      <c r="K19" s="79">
        <v>0</v>
      </c>
      <c r="L19" s="79">
        <v>1</v>
      </c>
    </row>
    <row r="20" spans="1:12" x14ac:dyDescent="0.25">
      <c r="A20" s="69"/>
      <c r="B20" s="70" t="s">
        <v>476</v>
      </c>
      <c r="C20" s="70"/>
      <c r="D20" s="70"/>
      <c r="E20" s="80"/>
      <c r="F20" s="81"/>
      <c r="G20" s="82"/>
      <c r="H20" s="82"/>
      <c r="I20" s="82"/>
      <c r="J20" s="82"/>
      <c r="K20" s="82"/>
      <c r="L20" s="82">
        <v>1</v>
      </c>
    </row>
    <row r="21" spans="1:12" x14ac:dyDescent="0.25">
      <c r="A21" s="83"/>
      <c r="B21" s="84"/>
      <c r="C21" s="84"/>
      <c r="D21" s="84"/>
      <c r="E21" s="92"/>
      <c r="F21" s="92"/>
      <c r="G21" s="84"/>
      <c r="H21" s="84"/>
      <c r="I21" s="84"/>
      <c r="J21" s="84"/>
      <c r="K21" s="84"/>
      <c r="L21" s="84"/>
    </row>
    <row r="22" spans="1:12" x14ac:dyDescent="0.25">
      <c r="A22" s="85" t="s">
        <v>489</v>
      </c>
      <c r="B22" s="85"/>
      <c r="C22" s="85"/>
      <c r="D22" s="86"/>
      <c r="E22" s="93"/>
      <c r="F22" s="94" t="s">
        <v>483</v>
      </c>
      <c r="G22" s="95">
        <v>0.12464276615879122</v>
      </c>
      <c r="H22" s="95">
        <v>0.18069004919162945</v>
      </c>
      <c r="I22" s="95">
        <v>0.15581697372276032</v>
      </c>
      <c r="J22" s="95">
        <v>0.29680170179749327</v>
      </c>
      <c r="K22" s="95">
        <v>0.18567835615590872</v>
      </c>
      <c r="L22" s="95">
        <v>5.6370152973416972E-2</v>
      </c>
    </row>
    <row r="23" spans="1:12" x14ac:dyDescent="0.25">
      <c r="A23" s="85"/>
      <c r="B23" s="85"/>
      <c r="C23" s="85"/>
      <c r="D23" s="87"/>
      <c r="E23" s="96"/>
      <c r="F23" s="97" t="s">
        <v>484</v>
      </c>
      <c r="G23" s="98">
        <v>0</v>
      </c>
      <c r="H23" s="98">
        <v>0</v>
      </c>
      <c r="I23" s="98">
        <v>0</v>
      </c>
      <c r="J23" s="98">
        <v>0</v>
      </c>
      <c r="K23" s="98">
        <v>0</v>
      </c>
      <c r="L23" s="98">
        <v>0</v>
      </c>
    </row>
    <row r="24" spans="1:12" x14ac:dyDescent="0.25">
      <c r="A24" s="88"/>
      <c r="B24" s="89"/>
      <c r="C24" s="89"/>
      <c r="D24" s="90" t="s">
        <v>481</v>
      </c>
      <c r="E24" s="99"/>
      <c r="F24" s="100" t="s">
        <v>485</v>
      </c>
      <c r="G24" s="101">
        <v>506095.2</v>
      </c>
      <c r="H24" s="101">
        <v>733667.66000000015</v>
      </c>
      <c r="I24" s="101">
        <v>632673.87999999989</v>
      </c>
      <c r="J24" s="101">
        <v>1205123.4200000002</v>
      </c>
      <c r="K24" s="101">
        <v>753922.00999999978</v>
      </c>
      <c r="L24" s="101">
        <v>228883.43000000017</v>
      </c>
    </row>
    <row r="25" spans="1:12" x14ac:dyDescent="0.25">
      <c r="A25" s="88"/>
      <c r="B25" s="89"/>
      <c r="C25" s="89"/>
      <c r="D25" s="90"/>
      <c r="E25" s="102"/>
      <c r="F25" s="103" t="s">
        <v>486</v>
      </c>
      <c r="G25" s="104">
        <v>0</v>
      </c>
      <c r="H25" s="104">
        <v>0</v>
      </c>
      <c r="I25" s="104">
        <v>0</v>
      </c>
      <c r="J25" s="104">
        <v>0</v>
      </c>
      <c r="K25" s="104">
        <v>0</v>
      </c>
      <c r="L25" s="104">
        <v>0</v>
      </c>
    </row>
    <row r="26" spans="1:12" x14ac:dyDescent="0.25">
      <c r="A26" s="89"/>
      <c r="B26" s="89"/>
      <c r="C26" s="89"/>
      <c r="D26" s="91"/>
      <c r="E26" s="105"/>
      <c r="F26" s="106" t="s">
        <v>487</v>
      </c>
      <c r="G26" s="107">
        <v>506095.2</v>
      </c>
      <c r="H26" s="107">
        <v>733667.66000000015</v>
      </c>
      <c r="I26" s="107">
        <v>632673.87999999989</v>
      </c>
      <c r="J26" s="107">
        <v>1205123.4200000002</v>
      </c>
      <c r="K26" s="107">
        <v>753922.00999999978</v>
      </c>
      <c r="L26" s="107">
        <v>228883.43000000017</v>
      </c>
    </row>
    <row r="27" spans="1:12" x14ac:dyDescent="0.25">
      <c r="A27" s="89"/>
      <c r="B27" s="89"/>
      <c r="C27" s="89"/>
      <c r="D27" s="86"/>
      <c r="E27" s="93"/>
      <c r="F27" s="94" t="s">
        <v>483</v>
      </c>
      <c r="G27" s="95">
        <v>0.1246</v>
      </c>
      <c r="H27" s="95">
        <v>0.30530000000000002</v>
      </c>
      <c r="I27" s="95">
        <v>0.46110000000000001</v>
      </c>
      <c r="J27" s="95">
        <v>0.75800000000000001</v>
      </c>
      <c r="K27" s="95">
        <v>0.94359999999999999</v>
      </c>
      <c r="L27" s="95">
        <v>1</v>
      </c>
    </row>
    <row r="28" spans="1:12" x14ac:dyDescent="0.25">
      <c r="A28" s="89"/>
      <c r="B28" s="89"/>
      <c r="C28" s="89"/>
      <c r="D28" s="87"/>
      <c r="E28" s="96"/>
      <c r="F28" s="97" t="s">
        <v>484</v>
      </c>
      <c r="G28" s="98">
        <v>0</v>
      </c>
      <c r="H28" s="98">
        <v>0</v>
      </c>
      <c r="I28" s="98">
        <v>0</v>
      </c>
      <c r="J28" s="98">
        <v>0</v>
      </c>
      <c r="K28" s="98">
        <v>0</v>
      </c>
      <c r="L28" s="98">
        <v>0</v>
      </c>
    </row>
    <row r="29" spans="1:12" x14ac:dyDescent="0.25">
      <c r="A29" s="89"/>
      <c r="B29" s="89"/>
      <c r="C29" s="89"/>
      <c r="D29" s="90" t="s">
        <v>482</v>
      </c>
      <c r="E29" s="99"/>
      <c r="F29" s="100" t="s">
        <v>485</v>
      </c>
      <c r="G29" s="101">
        <v>506095.19499999995</v>
      </c>
      <c r="H29" s="101">
        <v>1239762.861</v>
      </c>
      <c r="I29" s="101">
        <v>1872436.7350000001</v>
      </c>
      <c r="J29" s="101">
        <v>3077560.1574999997</v>
      </c>
      <c r="K29" s="101">
        <v>3831482.1669999999</v>
      </c>
      <c r="L29" s="101">
        <v>4060365.6</v>
      </c>
    </row>
    <row r="30" spans="1:12" x14ac:dyDescent="0.25">
      <c r="A30" s="89"/>
      <c r="B30" s="89"/>
      <c r="C30" s="89"/>
      <c r="D30" s="90"/>
      <c r="E30" s="102"/>
      <c r="F30" s="103" t="s">
        <v>486</v>
      </c>
      <c r="G30" s="104">
        <v>0</v>
      </c>
      <c r="H30" s="104">
        <v>0</v>
      </c>
      <c r="I30" s="104">
        <v>0</v>
      </c>
      <c r="J30" s="104">
        <v>0</v>
      </c>
      <c r="K30" s="104">
        <v>0</v>
      </c>
      <c r="L30" s="104">
        <v>0</v>
      </c>
    </row>
    <row r="31" spans="1:12" x14ac:dyDescent="0.25">
      <c r="B31" s="89"/>
      <c r="C31" s="89"/>
      <c r="D31" s="90"/>
      <c r="E31" s="99"/>
      <c r="F31" s="108" t="s">
        <v>487</v>
      </c>
      <c r="G31" s="109">
        <v>506095.19499999995</v>
      </c>
      <c r="H31" s="109">
        <v>1239762.861</v>
      </c>
      <c r="I31" s="109">
        <v>1872436.7350000001</v>
      </c>
      <c r="J31" s="109">
        <v>3077560.1574999997</v>
      </c>
      <c r="K31" s="109">
        <v>3831482.1669999999</v>
      </c>
      <c r="L31" s="109">
        <v>4060365.6</v>
      </c>
    </row>
  </sheetData>
  <mergeCells count="5">
    <mergeCell ref="A22:C23"/>
    <mergeCell ref="A1:A2"/>
    <mergeCell ref="B1:B2"/>
    <mergeCell ref="E1:E2"/>
    <mergeCell ref="F1:F2"/>
  </mergeCells>
  <conditionalFormatting sqref="A8:E8 A6:E6 A4:E4">
    <cfRule type="expression" dxfId="154" priority="22" stopIfTrue="1">
      <formula>$M3=2</formula>
    </cfRule>
    <cfRule type="expression" dxfId="153" priority="23" stopIfTrue="1">
      <formula>AND($M3=1,$S3&lt;&gt;"")</formula>
    </cfRule>
  </conditionalFormatting>
  <conditionalFormatting sqref="A7:E7 A5:E5 A3:E3">
    <cfRule type="expression" dxfId="152" priority="24" stopIfTrue="1">
      <formula>$M3=2</formula>
    </cfRule>
    <cfRule type="expression" dxfId="151" priority="25" stopIfTrue="1">
      <formula>AND($M3=1,$S3&lt;&gt;"")</formula>
    </cfRule>
  </conditionalFormatting>
  <conditionalFormatting sqref="G8:L8 G6:L6 G4:L4">
    <cfRule type="expression" dxfId="150" priority="21" stopIfTrue="1">
      <formula>AND(ISNUMBER($H3),$H3&lt;&gt;0)</formula>
    </cfRule>
  </conditionalFormatting>
  <conditionalFormatting sqref="G7:L7 G5:L5 G3:L3">
    <cfRule type="expression" dxfId="149" priority="20" stopIfTrue="1">
      <formula>G3&lt;&gt;0</formula>
    </cfRule>
  </conditionalFormatting>
  <conditionalFormatting sqref="G8:L8 G6:L6 G4:L4">
    <cfRule type="expression" dxfId="148" priority="19">
      <formula>AND(_xlfn.SINGLE(ACOMPANHAMENTO)="BM",G4&gt;ROUND(G4,4))</formula>
    </cfRule>
  </conditionalFormatting>
  <conditionalFormatting sqref="A14:E14 A12:E12 A10:E10">
    <cfRule type="expression" dxfId="147" priority="15" stopIfTrue="1">
      <formula>$M9=2</formula>
    </cfRule>
    <cfRule type="expression" dxfId="146" priority="16" stopIfTrue="1">
      <formula>AND($M9=1,$S9&lt;&gt;"")</formula>
    </cfRule>
  </conditionalFormatting>
  <conditionalFormatting sqref="A13:E13 A11:E11 A9:E9">
    <cfRule type="expression" dxfId="145" priority="17" stopIfTrue="1">
      <formula>$M9=2</formula>
    </cfRule>
    <cfRule type="expression" dxfId="144" priority="18" stopIfTrue="1">
      <formula>AND($M9=1,$S9&lt;&gt;"")</formula>
    </cfRule>
  </conditionalFormatting>
  <conditionalFormatting sqref="G14:L14 G12:L12 G10:L10">
    <cfRule type="expression" dxfId="143" priority="14" stopIfTrue="1">
      <formula>AND(ISNUMBER($H9),$H9&lt;&gt;0)</formula>
    </cfRule>
  </conditionalFormatting>
  <conditionalFormatting sqref="G13:L13 G11:L11 G9:L9">
    <cfRule type="expression" dxfId="142" priority="13" stopIfTrue="1">
      <formula>G9&lt;&gt;0</formula>
    </cfRule>
  </conditionalFormatting>
  <conditionalFormatting sqref="G14:L14 G12:L12 G10:L10">
    <cfRule type="expression" dxfId="141" priority="12">
      <formula>AND(_xlfn.SINGLE(ACOMPANHAMENTO)="BM",G10&gt;ROUND(G10,4))</formula>
    </cfRule>
  </conditionalFormatting>
  <conditionalFormatting sqref="A20:E20 A18:E18 A16:E16">
    <cfRule type="expression" dxfId="140" priority="8" stopIfTrue="1">
      <formula>$M15=2</formula>
    </cfRule>
    <cfRule type="expression" dxfId="139" priority="9" stopIfTrue="1">
      <formula>AND($M15=1,$S15&lt;&gt;"")</formula>
    </cfRule>
  </conditionalFormatting>
  <conditionalFormatting sqref="A19:E19 A17:E17 A15:E15">
    <cfRule type="expression" dxfId="138" priority="10" stopIfTrue="1">
      <formula>$M15=2</formula>
    </cfRule>
    <cfRule type="expression" dxfId="137" priority="11" stopIfTrue="1">
      <formula>AND($M15=1,$S15&lt;&gt;"")</formula>
    </cfRule>
  </conditionalFormatting>
  <conditionalFormatting sqref="G20:L20 G18:L18 G16:L16">
    <cfRule type="expression" dxfId="136" priority="7" stopIfTrue="1">
      <formula>AND(ISNUMBER($H15),$H15&lt;&gt;0)</formula>
    </cfRule>
  </conditionalFormatting>
  <conditionalFormatting sqref="G19:L19 G17:L17 G15:L15">
    <cfRule type="expression" dxfId="135" priority="6" stopIfTrue="1">
      <formula>G15&lt;&gt;0</formula>
    </cfRule>
  </conditionalFormatting>
  <conditionalFormatting sqref="G20:L20 G18:L18 G16:L16">
    <cfRule type="expression" dxfId="134" priority="5">
      <formula>AND(_xlfn.SINGLE(ACOMPANHAMENTO)="BM",G16&gt;ROUND(G16,4))</formula>
    </cfRule>
  </conditionalFormatting>
  <conditionalFormatting sqref="G31:L31 G22:L22 G24:L24 G26:L27 G29:L29">
    <cfRule type="expression" dxfId="133" priority="3" stopIfTrue="1">
      <formula>F$49=1</formula>
    </cfRule>
  </conditionalFormatting>
  <conditionalFormatting sqref="G23:L23 G25:L25 G28:L28 G30:L30">
    <cfRule type="expression" dxfId="132" priority="4" stopIfTrue="1">
      <formula>F$49=1</formula>
    </cfRule>
  </conditionalFormatting>
  <conditionalFormatting sqref="G1:G2">
    <cfRule type="expression" dxfId="131" priority="1" stopIfTrue="1">
      <formula>NOT(ISNUMBER(F$12))</formula>
    </cfRule>
  </conditionalFormatting>
  <dataValidations disablePrompts="1" count="4">
    <dataValidation allowBlank="1" showInputMessage="1" showErrorMessage="1" prompt="Preencha na célula de baixo. Se o acompanhamento for PLE, preencha no botão PREENCHIMENTO POR EVENTOS, acima." sqref="G3:L3 G5:L5 G7:L7 G9:L9 G11:L11 G13:L13 G15:L15 G17:L17 G19:L19" xr:uid="{20A4EFBA-C4B5-4808-9B32-EB35777ECC7D}"/>
    <dataValidation type="decimal" allowBlank="1" showErrorMessage="1" error="Porcentagem Acumulada &gt; 100%." sqref="G4:L4 G6:L6 G8:L8 G10:L10 G12:L12 G14:L14 G16:L16 G18:L18 G20:L20" xr:uid="{72CBDC3D-D9F6-48C7-AEA9-165D1D122743}">
      <formula1>0</formula1>
      <formula2>CRONO.MaxParc</formula2>
    </dataValidation>
    <dataValidation type="date" operator="greaterThan" allowBlank="1" showInputMessage="1" showErrorMessage="1" errorTitle="Erro" error="Digite somente datas." sqref="G2" xr:uid="{EFFDA017-4F4A-4812-BFD4-310FF25D08D5}">
      <formula1>36526</formula1>
    </dataValidation>
    <dataValidation type="whole" operator="greaterThan" allowBlank="1" showErrorMessage="1" sqref="G1" xr:uid="{7021A7DC-13A6-440B-9B1F-EEA95EF54AC9}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0" scale="4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D2C89-44F7-490F-ABB8-F2408C009056}">
  <dimension ref="A1:J102"/>
  <sheetViews>
    <sheetView view="pageBreakPreview" topLeftCell="A28" zoomScale="115" zoomScaleNormal="100" zoomScaleSheetLayoutView="115" workbookViewId="0">
      <selection activeCell="G36" sqref="G36"/>
    </sheetView>
  </sheetViews>
  <sheetFormatPr defaultRowHeight="15" x14ac:dyDescent="0.25"/>
  <cols>
    <col min="2" max="2" width="13.85546875" customWidth="1"/>
    <col min="4" max="4" width="53.140625" customWidth="1"/>
    <col min="6" max="6" width="12.5703125" customWidth="1"/>
    <col min="7" max="7" width="17.7109375" customWidth="1"/>
    <col min="8" max="8" width="13.5703125" customWidth="1"/>
    <col min="9" max="9" width="17.85546875" customWidth="1"/>
    <col min="10" max="10" width="15.7109375" customWidth="1"/>
  </cols>
  <sheetData>
    <row r="1" spans="1:10" ht="45" x14ac:dyDescent="0.25">
      <c r="A1" s="23" t="s">
        <v>312</v>
      </c>
      <c r="B1" s="23" t="s">
        <v>313</v>
      </c>
      <c r="C1" s="23" t="s">
        <v>314</v>
      </c>
      <c r="D1" s="23" t="s">
        <v>315</v>
      </c>
      <c r="E1" s="23" t="s">
        <v>316</v>
      </c>
      <c r="F1" s="23" t="s">
        <v>317</v>
      </c>
      <c r="G1" s="23" t="s">
        <v>318</v>
      </c>
      <c r="H1" s="23" t="s">
        <v>319</v>
      </c>
      <c r="I1" s="23" t="s">
        <v>320</v>
      </c>
      <c r="J1" s="23" t="s">
        <v>321</v>
      </c>
    </row>
    <row r="2" spans="1:10" x14ac:dyDescent="0.25">
      <c r="A2" s="1" t="str">
        <f>Import.DescLote</f>
        <v>Revitalização da Av. Aristeu Rodolfo</v>
      </c>
      <c r="B2" s="2"/>
      <c r="C2" s="2"/>
      <c r="D2" s="2"/>
      <c r="E2" s="3"/>
      <c r="F2" s="4"/>
      <c r="G2" s="4"/>
      <c r="H2" s="5"/>
      <c r="I2" s="4"/>
      <c r="J2" s="6">
        <f ca="1">SUMIF(OFFSET($C2,1,0,ROW(J103)-ROW(J2)-1),"S",OFFSET(J2,1,0,ROW(J103)-ROW(J2)-1))</f>
        <v>0</v>
      </c>
    </row>
    <row r="3" spans="1:10" x14ac:dyDescent="0.25">
      <c r="A3" s="7" t="s">
        <v>198</v>
      </c>
      <c r="B3" s="8" t="s">
        <v>0</v>
      </c>
      <c r="C3" s="9"/>
      <c r="D3" s="10" t="s">
        <v>427</v>
      </c>
      <c r="E3" s="11" t="s">
        <v>2</v>
      </c>
      <c r="F3" s="12">
        <v>0</v>
      </c>
      <c r="G3" s="13"/>
      <c r="H3" s="14" t="s">
        <v>3</v>
      </c>
      <c r="I3" s="12">
        <v>0</v>
      </c>
      <c r="J3" s="15">
        <v>1046939.45</v>
      </c>
    </row>
    <row r="4" spans="1:10" x14ac:dyDescent="0.25">
      <c r="A4" s="7" t="s">
        <v>199</v>
      </c>
      <c r="B4" s="8" t="s">
        <v>0</v>
      </c>
      <c r="C4" s="9"/>
      <c r="D4" s="10" t="s">
        <v>4</v>
      </c>
      <c r="E4" s="11" t="s">
        <v>2</v>
      </c>
      <c r="F4" s="12">
        <v>0</v>
      </c>
      <c r="G4" s="13"/>
      <c r="H4" s="14" t="s">
        <v>3</v>
      </c>
      <c r="I4" s="12">
        <v>0</v>
      </c>
      <c r="J4" s="15">
        <v>52224.14</v>
      </c>
    </row>
    <row r="5" spans="1:10" x14ac:dyDescent="0.25">
      <c r="A5" s="7" t="s">
        <v>200</v>
      </c>
      <c r="B5" s="8" t="s">
        <v>0</v>
      </c>
      <c r="C5" s="9"/>
      <c r="D5" s="10" t="s">
        <v>6</v>
      </c>
      <c r="E5" s="11" t="s">
        <v>2</v>
      </c>
      <c r="F5" s="12">
        <v>0</v>
      </c>
      <c r="G5" s="13"/>
      <c r="H5" s="14" t="s">
        <v>3</v>
      </c>
      <c r="I5" s="12">
        <v>0</v>
      </c>
      <c r="J5" s="15">
        <v>34896.19</v>
      </c>
    </row>
    <row r="6" spans="1:10" ht="30" x14ac:dyDescent="0.25">
      <c r="A6" s="7" t="s">
        <v>201</v>
      </c>
      <c r="B6" s="8" t="s">
        <v>7</v>
      </c>
      <c r="C6" s="9" t="s">
        <v>8</v>
      </c>
      <c r="D6" s="10" t="s">
        <v>9</v>
      </c>
      <c r="E6" s="11" t="s">
        <v>10</v>
      </c>
      <c r="F6" s="12">
        <v>4</v>
      </c>
      <c r="G6" s="13">
        <v>7090.7</v>
      </c>
      <c r="H6" s="14" t="s">
        <v>3</v>
      </c>
      <c r="I6" s="12">
        <v>8560.6</v>
      </c>
      <c r="J6" s="15">
        <v>34242.400000000001</v>
      </c>
    </row>
    <row r="7" spans="1:10" ht="30" x14ac:dyDescent="0.25">
      <c r="A7" s="7" t="s">
        <v>202</v>
      </c>
      <c r="B7" s="8" t="s">
        <v>7</v>
      </c>
      <c r="C7" s="9" t="s">
        <v>11</v>
      </c>
      <c r="D7" s="10" t="s">
        <v>12</v>
      </c>
      <c r="E7" s="11" t="s">
        <v>10</v>
      </c>
      <c r="F7" s="12">
        <v>1</v>
      </c>
      <c r="G7" s="13">
        <v>541.53</v>
      </c>
      <c r="H7" s="14" t="s">
        <v>3</v>
      </c>
      <c r="I7" s="12">
        <v>653.79</v>
      </c>
      <c r="J7" s="15">
        <v>653.79</v>
      </c>
    </row>
    <row r="8" spans="1:10" x14ac:dyDescent="0.25">
      <c r="A8" s="7" t="s">
        <v>203</v>
      </c>
      <c r="B8" s="8" t="s">
        <v>0</v>
      </c>
      <c r="C8" s="9"/>
      <c r="D8" s="10" t="s">
        <v>13</v>
      </c>
      <c r="E8" s="11" t="s">
        <v>2</v>
      </c>
      <c r="F8" s="12">
        <v>0</v>
      </c>
      <c r="G8" s="13">
        <v>0</v>
      </c>
      <c r="H8" s="14" t="s">
        <v>3</v>
      </c>
      <c r="I8" s="12">
        <v>0</v>
      </c>
      <c r="J8" s="15">
        <v>7116.53</v>
      </c>
    </row>
    <row r="9" spans="1:10" ht="45" x14ac:dyDescent="0.25">
      <c r="A9" s="7" t="s">
        <v>204</v>
      </c>
      <c r="B9" s="8" t="s">
        <v>0</v>
      </c>
      <c r="C9" s="9" t="s">
        <v>14</v>
      </c>
      <c r="D9" s="10" t="s">
        <v>15</v>
      </c>
      <c r="E9" s="11" t="s">
        <v>16</v>
      </c>
      <c r="F9" s="12">
        <v>4.5</v>
      </c>
      <c r="G9" s="13">
        <v>466.5</v>
      </c>
      <c r="H9" s="14" t="s">
        <v>3</v>
      </c>
      <c r="I9" s="12">
        <v>563.21</v>
      </c>
      <c r="J9" s="15">
        <v>2534.4499999999998</v>
      </c>
    </row>
    <row r="10" spans="1:10" ht="45" x14ac:dyDescent="0.25">
      <c r="A10" s="7" t="s">
        <v>205</v>
      </c>
      <c r="B10" s="8" t="s">
        <v>17</v>
      </c>
      <c r="C10" s="9" t="s">
        <v>18</v>
      </c>
      <c r="D10" s="10" t="s">
        <v>19</v>
      </c>
      <c r="E10" s="11" t="s">
        <v>10</v>
      </c>
      <c r="F10" s="12">
        <v>4</v>
      </c>
      <c r="G10" s="13">
        <v>465.68</v>
      </c>
      <c r="H10" s="14" t="s">
        <v>20</v>
      </c>
      <c r="I10" s="12">
        <v>532.97</v>
      </c>
      <c r="J10" s="15">
        <v>2131.88</v>
      </c>
    </row>
    <row r="11" spans="1:10" ht="30" x14ac:dyDescent="0.25">
      <c r="A11" s="7" t="s">
        <v>206</v>
      </c>
      <c r="B11" s="8" t="s">
        <v>21</v>
      </c>
      <c r="C11" s="9" t="s">
        <v>22</v>
      </c>
      <c r="D11" s="10" t="s">
        <v>23</v>
      </c>
      <c r="E11" s="11" t="s">
        <v>24</v>
      </c>
      <c r="F11" s="12">
        <v>4</v>
      </c>
      <c r="G11" s="13">
        <v>535.21</v>
      </c>
      <c r="H11" s="14" t="s">
        <v>20</v>
      </c>
      <c r="I11" s="12">
        <v>612.54999999999995</v>
      </c>
      <c r="J11" s="15">
        <v>2450.1999999999998</v>
      </c>
    </row>
    <row r="12" spans="1:10" x14ac:dyDescent="0.25">
      <c r="A12" s="7" t="s">
        <v>207</v>
      </c>
      <c r="B12" s="8" t="s">
        <v>0</v>
      </c>
      <c r="C12" s="9"/>
      <c r="D12" s="10" t="s">
        <v>25</v>
      </c>
      <c r="E12" s="11" t="s">
        <v>2</v>
      </c>
      <c r="F12" s="12">
        <v>0</v>
      </c>
      <c r="G12" s="13">
        <v>0</v>
      </c>
      <c r="H12" s="14" t="s">
        <v>3</v>
      </c>
      <c r="I12" s="12">
        <v>0</v>
      </c>
      <c r="J12" s="15">
        <v>6734.66</v>
      </c>
    </row>
    <row r="13" spans="1:10" x14ac:dyDescent="0.25">
      <c r="A13" s="7" t="s">
        <v>208</v>
      </c>
      <c r="B13" s="8" t="s">
        <v>7</v>
      </c>
      <c r="C13" s="9" t="s">
        <v>26</v>
      </c>
      <c r="D13" s="10" t="s">
        <v>27</v>
      </c>
      <c r="E13" s="11" t="s">
        <v>10</v>
      </c>
      <c r="F13" s="12">
        <v>1</v>
      </c>
      <c r="G13" s="13">
        <v>2789.14</v>
      </c>
      <c r="H13" s="14" t="s">
        <v>3</v>
      </c>
      <c r="I13" s="12">
        <v>3367.33</v>
      </c>
      <c r="J13" s="15">
        <v>3367.33</v>
      </c>
    </row>
    <row r="14" spans="1:10" x14ac:dyDescent="0.25">
      <c r="A14" s="7" t="s">
        <v>209</v>
      </c>
      <c r="B14" s="8" t="s">
        <v>7</v>
      </c>
      <c r="C14" s="9" t="s">
        <v>28</v>
      </c>
      <c r="D14" s="10" t="s">
        <v>29</v>
      </c>
      <c r="E14" s="11" t="s">
        <v>10</v>
      </c>
      <c r="F14" s="12">
        <v>1</v>
      </c>
      <c r="G14" s="13">
        <v>2789.14</v>
      </c>
      <c r="H14" s="14" t="s">
        <v>3</v>
      </c>
      <c r="I14" s="12">
        <v>3367.33</v>
      </c>
      <c r="J14" s="15">
        <v>3367.33</v>
      </c>
    </row>
    <row r="15" spans="1:10" x14ac:dyDescent="0.25">
      <c r="A15" s="7" t="s">
        <v>210</v>
      </c>
      <c r="B15" s="8"/>
      <c r="C15" s="9"/>
      <c r="D15" s="10" t="s">
        <v>30</v>
      </c>
      <c r="E15" s="11"/>
      <c r="F15" s="12">
        <v>0</v>
      </c>
      <c r="G15" s="13">
        <v>0</v>
      </c>
      <c r="H15" s="14" t="s">
        <v>3</v>
      </c>
      <c r="I15" s="12">
        <v>0</v>
      </c>
      <c r="J15" s="15">
        <v>3476.76</v>
      </c>
    </row>
    <row r="16" spans="1:10" ht="30" x14ac:dyDescent="0.25">
      <c r="A16" s="7" t="s">
        <v>211</v>
      </c>
      <c r="B16" s="8" t="s">
        <v>45</v>
      </c>
      <c r="C16" s="9" t="s">
        <v>326</v>
      </c>
      <c r="D16" s="10" t="s">
        <v>327</v>
      </c>
      <c r="E16" s="11" t="s">
        <v>16</v>
      </c>
      <c r="F16" s="12">
        <v>3</v>
      </c>
      <c r="G16" s="13">
        <v>403.82</v>
      </c>
      <c r="H16" s="14" t="s">
        <v>3</v>
      </c>
      <c r="I16" s="12">
        <v>487.53</v>
      </c>
      <c r="J16" s="15">
        <v>1462.59</v>
      </c>
    </row>
    <row r="17" spans="1:10" x14ac:dyDescent="0.25">
      <c r="A17" s="7" t="s">
        <v>212</v>
      </c>
      <c r="B17" s="8" t="s">
        <v>0</v>
      </c>
      <c r="C17" s="9" t="s">
        <v>31</v>
      </c>
      <c r="D17" s="10" t="s">
        <v>32</v>
      </c>
      <c r="E17" s="11" t="s">
        <v>16</v>
      </c>
      <c r="F17" s="12">
        <v>11.55</v>
      </c>
      <c r="G17" s="13">
        <v>103.95</v>
      </c>
      <c r="H17" s="14" t="s">
        <v>3</v>
      </c>
      <c r="I17" s="12">
        <v>125.5</v>
      </c>
      <c r="J17" s="15">
        <v>1449.53</v>
      </c>
    </row>
    <row r="18" spans="1:10" ht="30" x14ac:dyDescent="0.25">
      <c r="A18" s="7" t="s">
        <v>213</v>
      </c>
      <c r="B18" s="8" t="s">
        <v>33</v>
      </c>
      <c r="C18" s="9" t="s">
        <v>34</v>
      </c>
      <c r="D18" s="10" t="s">
        <v>35</v>
      </c>
      <c r="E18" s="11" t="s">
        <v>10</v>
      </c>
      <c r="F18" s="12">
        <v>8</v>
      </c>
      <c r="G18" s="13">
        <v>50.18</v>
      </c>
      <c r="H18" s="14" t="s">
        <v>20</v>
      </c>
      <c r="I18" s="12">
        <v>57.43</v>
      </c>
      <c r="J18" s="15">
        <v>459.44</v>
      </c>
    </row>
    <row r="19" spans="1:10" ht="45" x14ac:dyDescent="0.25">
      <c r="A19" s="7" t="s">
        <v>214</v>
      </c>
      <c r="B19" s="8" t="s">
        <v>33</v>
      </c>
      <c r="C19" s="9" t="s">
        <v>36</v>
      </c>
      <c r="D19" s="10" t="s">
        <v>37</v>
      </c>
      <c r="E19" s="11" t="s">
        <v>38</v>
      </c>
      <c r="F19" s="12">
        <v>40</v>
      </c>
      <c r="G19" s="13">
        <v>2.2999999999999998</v>
      </c>
      <c r="H19" s="14" t="s">
        <v>20</v>
      </c>
      <c r="I19" s="12">
        <v>2.63</v>
      </c>
      <c r="J19" s="15">
        <v>105.2</v>
      </c>
    </row>
    <row r="20" spans="1:10" x14ac:dyDescent="0.25">
      <c r="A20" s="7" t="s">
        <v>215</v>
      </c>
      <c r="B20" s="8" t="s">
        <v>0</v>
      </c>
      <c r="C20" s="9"/>
      <c r="D20" s="10" t="s">
        <v>428</v>
      </c>
      <c r="E20" s="11" t="s">
        <v>2</v>
      </c>
      <c r="F20" s="12">
        <v>0</v>
      </c>
      <c r="G20" s="13">
        <v>0</v>
      </c>
      <c r="H20" s="14" t="s">
        <v>3</v>
      </c>
      <c r="I20" s="12">
        <v>0</v>
      </c>
      <c r="J20" s="15">
        <v>201.26</v>
      </c>
    </row>
    <row r="21" spans="1:10" x14ac:dyDescent="0.25">
      <c r="A21" s="7" t="s">
        <v>216</v>
      </c>
      <c r="B21" s="8" t="s">
        <v>0</v>
      </c>
      <c r="C21" s="9"/>
      <c r="D21" s="10" t="s">
        <v>429</v>
      </c>
      <c r="E21" s="11" t="s">
        <v>2</v>
      </c>
      <c r="F21" s="12">
        <v>0</v>
      </c>
      <c r="G21" s="13">
        <v>0</v>
      </c>
      <c r="H21" s="14" t="s">
        <v>3</v>
      </c>
      <c r="I21" s="12">
        <v>0</v>
      </c>
      <c r="J21" s="15">
        <v>168.82</v>
      </c>
    </row>
    <row r="22" spans="1:10" x14ac:dyDescent="0.25">
      <c r="A22" s="7" t="s">
        <v>217</v>
      </c>
      <c r="B22" s="8" t="s">
        <v>7</v>
      </c>
      <c r="C22" s="9" t="s">
        <v>332</v>
      </c>
      <c r="D22" s="10" t="s">
        <v>333</v>
      </c>
      <c r="E22" s="11" t="s">
        <v>38</v>
      </c>
      <c r="F22" s="12">
        <v>23</v>
      </c>
      <c r="G22" s="13">
        <v>6.08</v>
      </c>
      <c r="H22" s="14" t="s">
        <v>3</v>
      </c>
      <c r="I22" s="12">
        <v>7.34</v>
      </c>
      <c r="J22" s="15">
        <v>168.82</v>
      </c>
    </row>
    <row r="23" spans="1:10" x14ac:dyDescent="0.25">
      <c r="A23" s="7" t="s">
        <v>218</v>
      </c>
      <c r="B23" s="8" t="s">
        <v>0</v>
      </c>
      <c r="C23" s="9"/>
      <c r="D23" s="10" t="s">
        <v>44</v>
      </c>
      <c r="E23" s="11" t="s">
        <v>2</v>
      </c>
      <c r="F23" s="12">
        <v>0</v>
      </c>
      <c r="G23" s="13">
        <v>0</v>
      </c>
      <c r="H23" s="14" t="s">
        <v>3</v>
      </c>
      <c r="I23" s="12">
        <v>0</v>
      </c>
      <c r="J23" s="15">
        <v>13.12</v>
      </c>
    </row>
    <row r="24" spans="1:10" ht="45" x14ac:dyDescent="0.25">
      <c r="A24" s="7" t="s">
        <v>219</v>
      </c>
      <c r="B24" s="8" t="s">
        <v>45</v>
      </c>
      <c r="C24" s="9" t="s">
        <v>46</v>
      </c>
      <c r="D24" s="10" t="s">
        <v>47</v>
      </c>
      <c r="E24" s="11" t="s">
        <v>48</v>
      </c>
      <c r="F24" s="12">
        <v>3.86</v>
      </c>
      <c r="G24" s="13">
        <v>2.82</v>
      </c>
      <c r="H24" s="14" t="s">
        <v>3</v>
      </c>
      <c r="I24" s="12">
        <v>3.4</v>
      </c>
      <c r="J24" s="15">
        <v>13.12</v>
      </c>
    </row>
    <row r="25" spans="1:10" x14ac:dyDescent="0.25">
      <c r="A25" s="7" t="s">
        <v>220</v>
      </c>
      <c r="B25" s="8" t="s">
        <v>0</v>
      </c>
      <c r="C25" s="9"/>
      <c r="D25" s="10" t="s">
        <v>430</v>
      </c>
      <c r="E25" s="11" t="s">
        <v>2</v>
      </c>
      <c r="F25" s="12">
        <v>0</v>
      </c>
      <c r="G25" s="13">
        <v>0</v>
      </c>
      <c r="H25" s="14" t="s">
        <v>3</v>
      </c>
      <c r="I25" s="12">
        <v>0</v>
      </c>
      <c r="J25" s="15">
        <v>19.32</v>
      </c>
    </row>
    <row r="26" spans="1:10" ht="30" x14ac:dyDescent="0.25">
      <c r="A26" s="7" t="s">
        <v>221</v>
      </c>
      <c r="B26" s="8" t="s">
        <v>45</v>
      </c>
      <c r="C26" s="9" t="s">
        <v>50</v>
      </c>
      <c r="D26" s="10" t="s">
        <v>51</v>
      </c>
      <c r="E26" s="11" t="s">
        <v>52</v>
      </c>
      <c r="F26" s="12">
        <v>19.32</v>
      </c>
      <c r="G26" s="13">
        <v>0.83</v>
      </c>
      <c r="H26" s="14" t="s">
        <v>3</v>
      </c>
      <c r="I26" s="12">
        <v>1</v>
      </c>
      <c r="J26" s="15">
        <v>19.32</v>
      </c>
    </row>
    <row r="27" spans="1:10" x14ac:dyDescent="0.25">
      <c r="A27" s="7" t="s">
        <v>222</v>
      </c>
      <c r="B27" s="8" t="s">
        <v>0</v>
      </c>
      <c r="C27" s="9"/>
      <c r="D27" s="10" t="s">
        <v>39</v>
      </c>
      <c r="E27" s="11" t="s">
        <v>2</v>
      </c>
      <c r="F27" s="12">
        <v>0</v>
      </c>
      <c r="G27" s="13">
        <v>0</v>
      </c>
      <c r="H27" s="14" t="s">
        <v>3</v>
      </c>
      <c r="I27" s="12">
        <v>0</v>
      </c>
      <c r="J27" s="15">
        <v>28557.02</v>
      </c>
    </row>
    <row r="28" spans="1:10" x14ac:dyDescent="0.25">
      <c r="A28" s="7" t="s">
        <v>223</v>
      </c>
      <c r="B28" s="8" t="s">
        <v>0</v>
      </c>
      <c r="C28" s="9"/>
      <c r="D28" s="10" t="s">
        <v>431</v>
      </c>
      <c r="E28" s="11" t="s">
        <v>2</v>
      </c>
      <c r="F28" s="12">
        <v>0</v>
      </c>
      <c r="G28" s="13">
        <v>0</v>
      </c>
      <c r="H28" s="14" t="s">
        <v>3</v>
      </c>
      <c r="I28" s="12">
        <v>0</v>
      </c>
      <c r="J28" s="15">
        <v>7500.23</v>
      </c>
    </row>
    <row r="29" spans="1:10" ht="45" x14ac:dyDescent="0.25">
      <c r="A29" s="7" t="s">
        <v>224</v>
      </c>
      <c r="B29" s="8" t="s">
        <v>0</v>
      </c>
      <c r="C29" s="9" t="s">
        <v>432</v>
      </c>
      <c r="D29" s="10" t="s">
        <v>433</v>
      </c>
      <c r="E29" s="11" t="s">
        <v>43</v>
      </c>
      <c r="F29" s="12">
        <v>1336.94</v>
      </c>
      <c r="G29" s="13">
        <v>4.6500000000000004</v>
      </c>
      <c r="H29" s="14" t="s">
        <v>3</v>
      </c>
      <c r="I29" s="12">
        <v>5.61</v>
      </c>
      <c r="J29" s="15">
        <v>7500.23</v>
      </c>
    </row>
    <row r="30" spans="1:10" x14ac:dyDescent="0.25">
      <c r="A30" s="7" t="s">
        <v>230</v>
      </c>
      <c r="B30" s="8" t="s">
        <v>0</v>
      </c>
      <c r="C30" s="9"/>
      <c r="D30" s="10" t="s">
        <v>44</v>
      </c>
      <c r="E30" s="11" t="s">
        <v>2</v>
      </c>
      <c r="F30" s="12">
        <v>0</v>
      </c>
      <c r="G30" s="13">
        <v>0</v>
      </c>
      <c r="H30" s="14" t="s">
        <v>3</v>
      </c>
      <c r="I30" s="12">
        <v>0</v>
      </c>
      <c r="J30" s="15">
        <v>8522.98</v>
      </c>
    </row>
    <row r="31" spans="1:10" ht="45" x14ac:dyDescent="0.25">
      <c r="A31" s="7" t="s">
        <v>231</v>
      </c>
      <c r="B31" s="8" t="s">
        <v>45</v>
      </c>
      <c r="C31" s="9" t="s">
        <v>46</v>
      </c>
      <c r="D31" s="10" t="s">
        <v>47</v>
      </c>
      <c r="E31" s="11" t="s">
        <v>48</v>
      </c>
      <c r="F31" s="12">
        <v>2506.7600000000002</v>
      </c>
      <c r="G31" s="13">
        <v>2.82</v>
      </c>
      <c r="H31" s="14" t="s">
        <v>3</v>
      </c>
      <c r="I31" s="12">
        <v>3.4</v>
      </c>
      <c r="J31" s="15">
        <v>8522.98</v>
      </c>
    </row>
    <row r="32" spans="1:10" x14ac:dyDescent="0.25">
      <c r="A32" s="7" t="s">
        <v>234</v>
      </c>
      <c r="B32" s="8" t="s">
        <v>0</v>
      </c>
      <c r="C32" s="9"/>
      <c r="D32" s="10" t="s">
        <v>49</v>
      </c>
      <c r="E32" s="11" t="s">
        <v>2</v>
      </c>
      <c r="F32" s="12">
        <v>0</v>
      </c>
      <c r="G32" s="13">
        <v>0</v>
      </c>
      <c r="H32" s="14" t="s">
        <v>3</v>
      </c>
      <c r="I32" s="12">
        <v>0</v>
      </c>
      <c r="J32" s="15">
        <v>12533.81</v>
      </c>
    </row>
    <row r="33" spans="1:10" ht="30" x14ac:dyDescent="0.25">
      <c r="A33" s="7" t="s">
        <v>235</v>
      </c>
      <c r="B33" s="8" t="s">
        <v>45</v>
      </c>
      <c r="C33" s="9" t="s">
        <v>50</v>
      </c>
      <c r="D33" s="10" t="s">
        <v>51</v>
      </c>
      <c r="E33" s="11" t="s">
        <v>52</v>
      </c>
      <c r="F33" s="12">
        <v>12533.81</v>
      </c>
      <c r="G33" s="13">
        <v>0.83</v>
      </c>
      <c r="H33" s="14" t="s">
        <v>3</v>
      </c>
      <c r="I33" s="12">
        <v>1</v>
      </c>
      <c r="J33" s="15">
        <v>12533.81</v>
      </c>
    </row>
    <row r="34" spans="1:10" x14ac:dyDescent="0.25">
      <c r="A34" s="7" t="s">
        <v>266</v>
      </c>
      <c r="B34" s="8" t="s">
        <v>0</v>
      </c>
      <c r="C34" s="9"/>
      <c r="D34" s="10" t="s">
        <v>53</v>
      </c>
      <c r="E34" s="11" t="s">
        <v>2</v>
      </c>
      <c r="F34" s="12">
        <v>0</v>
      </c>
      <c r="G34" s="13">
        <v>0</v>
      </c>
      <c r="H34" s="14" t="s">
        <v>3</v>
      </c>
      <c r="I34" s="12">
        <v>0</v>
      </c>
      <c r="J34" s="15">
        <v>308324.95</v>
      </c>
    </row>
    <row r="35" spans="1:10" x14ac:dyDescent="0.25">
      <c r="A35" s="7" t="s">
        <v>267</v>
      </c>
      <c r="B35" s="8"/>
      <c r="C35" s="9"/>
      <c r="D35" s="10" t="s">
        <v>54</v>
      </c>
      <c r="E35" s="11"/>
      <c r="F35" s="12">
        <v>0</v>
      </c>
      <c r="G35" s="13">
        <v>0</v>
      </c>
      <c r="H35" s="14" t="s">
        <v>3</v>
      </c>
      <c r="I35" s="12">
        <v>0</v>
      </c>
      <c r="J35" s="15">
        <v>18229.240000000002</v>
      </c>
    </row>
    <row r="36" spans="1:10" ht="30" x14ac:dyDescent="0.25">
      <c r="A36" s="7" t="s">
        <v>268</v>
      </c>
      <c r="B36" s="8" t="s">
        <v>45</v>
      </c>
      <c r="C36" s="9" t="s">
        <v>55</v>
      </c>
      <c r="D36" s="10" t="s">
        <v>56</v>
      </c>
      <c r="E36" s="11" t="s">
        <v>43</v>
      </c>
      <c r="F36" s="12">
        <v>36.57</v>
      </c>
      <c r="G36" s="13">
        <v>48.81</v>
      </c>
      <c r="H36" s="14" t="s">
        <v>3</v>
      </c>
      <c r="I36" s="12">
        <v>58.93</v>
      </c>
      <c r="J36" s="15">
        <v>2155.0700000000002</v>
      </c>
    </row>
    <row r="37" spans="1:10" ht="75" x14ac:dyDescent="0.25">
      <c r="A37" s="7" t="s">
        <v>269</v>
      </c>
      <c r="B37" s="8" t="s">
        <v>0</v>
      </c>
      <c r="C37" s="9" t="s">
        <v>57</v>
      </c>
      <c r="D37" s="10" t="s">
        <v>58</v>
      </c>
      <c r="E37" s="11" t="s">
        <v>43</v>
      </c>
      <c r="F37" s="12">
        <v>654.6</v>
      </c>
      <c r="G37" s="13">
        <v>13.61</v>
      </c>
      <c r="H37" s="14" t="s">
        <v>3</v>
      </c>
      <c r="I37" s="12">
        <v>16.43</v>
      </c>
      <c r="J37" s="15">
        <v>10755.08</v>
      </c>
    </row>
    <row r="38" spans="1:10" ht="45" x14ac:dyDescent="0.25">
      <c r="A38" s="7" t="s">
        <v>270</v>
      </c>
      <c r="B38" s="8" t="s">
        <v>45</v>
      </c>
      <c r="C38" s="9" t="s">
        <v>63</v>
      </c>
      <c r="D38" s="10" t="s">
        <v>64</v>
      </c>
      <c r="E38" s="11" t="s">
        <v>43</v>
      </c>
      <c r="F38" s="12">
        <v>36.57</v>
      </c>
      <c r="G38" s="13">
        <v>99.88</v>
      </c>
      <c r="H38" s="14" t="s">
        <v>3</v>
      </c>
      <c r="I38" s="12">
        <v>120.59</v>
      </c>
      <c r="J38" s="15">
        <v>4409.9799999999996</v>
      </c>
    </row>
    <row r="39" spans="1:10" ht="45" x14ac:dyDescent="0.25">
      <c r="A39" s="7" t="s">
        <v>271</v>
      </c>
      <c r="B39" s="8" t="s">
        <v>45</v>
      </c>
      <c r="C39" s="9">
        <v>5502972</v>
      </c>
      <c r="D39" s="10" t="s">
        <v>65</v>
      </c>
      <c r="E39" s="11" t="s">
        <v>43</v>
      </c>
      <c r="F39" s="12">
        <v>3.66</v>
      </c>
      <c r="G39" s="13">
        <v>205.74</v>
      </c>
      <c r="H39" s="14" t="s">
        <v>3</v>
      </c>
      <c r="I39" s="12">
        <v>248.39</v>
      </c>
      <c r="J39" s="15">
        <v>909.11</v>
      </c>
    </row>
    <row r="40" spans="1:10" x14ac:dyDescent="0.25">
      <c r="A40" s="7" t="s">
        <v>274</v>
      </c>
      <c r="B40" s="8" t="s">
        <v>0</v>
      </c>
      <c r="C40" s="9"/>
      <c r="D40" s="10" t="s">
        <v>66</v>
      </c>
      <c r="E40" s="11" t="s">
        <v>2</v>
      </c>
      <c r="F40" s="12">
        <v>0</v>
      </c>
      <c r="G40" s="13">
        <v>0</v>
      </c>
      <c r="H40" s="14" t="s">
        <v>3</v>
      </c>
      <c r="I40" s="12">
        <v>0</v>
      </c>
      <c r="J40" s="15">
        <v>53410.28</v>
      </c>
    </row>
    <row r="41" spans="1:10" ht="45" x14ac:dyDescent="0.25">
      <c r="A41" s="7" t="s">
        <v>275</v>
      </c>
      <c r="B41" s="8" t="s">
        <v>0</v>
      </c>
      <c r="C41" s="9" t="s">
        <v>346</v>
      </c>
      <c r="D41" s="10" t="s">
        <v>347</v>
      </c>
      <c r="E41" s="11" t="s">
        <v>16</v>
      </c>
      <c r="F41" s="12">
        <v>778</v>
      </c>
      <c r="G41" s="13">
        <v>35.840000000000003</v>
      </c>
      <c r="H41" s="14" t="s">
        <v>3</v>
      </c>
      <c r="I41" s="12">
        <v>43.27</v>
      </c>
      <c r="J41" s="15">
        <v>33664.06</v>
      </c>
    </row>
    <row r="42" spans="1:10" ht="45" x14ac:dyDescent="0.25">
      <c r="A42" s="7" t="s">
        <v>276</v>
      </c>
      <c r="B42" s="8" t="s">
        <v>0</v>
      </c>
      <c r="C42" s="9" t="s">
        <v>67</v>
      </c>
      <c r="D42" s="10" t="s">
        <v>68</v>
      </c>
      <c r="E42" s="11" t="s">
        <v>16</v>
      </c>
      <c r="F42" s="12">
        <v>352.8</v>
      </c>
      <c r="G42" s="13">
        <v>46.36</v>
      </c>
      <c r="H42" s="14" t="s">
        <v>3</v>
      </c>
      <c r="I42" s="12">
        <v>55.97</v>
      </c>
      <c r="J42" s="15">
        <v>19746.22</v>
      </c>
    </row>
    <row r="43" spans="1:10" x14ac:dyDescent="0.25">
      <c r="A43" s="7" t="s">
        <v>278</v>
      </c>
      <c r="B43" s="8" t="s">
        <v>0</v>
      </c>
      <c r="C43" s="9"/>
      <c r="D43" s="10" t="s">
        <v>73</v>
      </c>
      <c r="E43" s="11" t="s">
        <v>2</v>
      </c>
      <c r="F43" s="12">
        <v>0</v>
      </c>
      <c r="G43" s="13">
        <v>0</v>
      </c>
      <c r="H43" s="14" t="s">
        <v>3</v>
      </c>
      <c r="I43" s="12">
        <v>0</v>
      </c>
      <c r="J43" s="15">
        <v>12427.07</v>
      </c>
    </row>
    <row r="44" spans="1:10" ht="30" x14ac:dyDescent="0.25">
      <c r="A44" s="7" t="s">
        <v>279</v>
      </c>
      <c r="B44" s="8" t="s">
        <v>45</v>
      </c>
      <c r="C44" s="9">
        <v>2003850</v>
      </c>
      <c r="D44" s="10" t="s">
        <v>74</v>
      </c>
      <c r="E44" s="11" t="s">
        <v>43</v>
      </c>
      <c r="F44" s="12">
        <v>68.73</v>
      </c>
      <c r="G44" s="13">
        <v>149.76</v>
      </c>
      <c r="H44" s="14" t="s">
        <v>3</v>
      </c>
      <c r="I44" s="12">
        <v>180.81</v>
      </c>
      <c r="J44" s="15">
        <v>12427.07</v>
      </c>
    </row>
    <row r="45" spans="1:10" x14ac:dyDescent="0.25">
      <c r="A45" s="7" t="s">
        <v>281</v>
      </c>
      <c r="B45" s="8" t="s">
        <v>0</v>
      </c>
      <c r="C45" s="9"/>
      <c r="D45" s="10" t="s">
        <v>84</v>
      </c>
      <c r="E45" s="11"/>
      <c r="F45" s="12">
        <v>0</v>
      </c>
      <c r="G45" s="13">
        <v>0</v>
      </c>
      <c r="H45" s="14" t="s">
        <v>3</v>
      </c>
      <c r="I45" s="12">
        <v>0</v>
      </c>
      <c r="J45" s="15">
        <v>612.79999999999995</v>
      </c>
    </row>
    <row r="46" spans="1:10" x14ac:dyDescent="0.25">
      <c r="A46" s="7" t="s">
        <v>282</v>
      </c>
      <c r="B46" s="8" t="s">
        <v>7</v>
      </c>
      <c r="C46" s="9" t="s">
        <v>85</v>
      </c>
      <c r="D46" s="10" t="s">
        <v>86</v>
      </c>
      <c r="E46" s="11" t="s">
        <v>87</v>
      </c>
      <c r="F46" s="12">
        <v>20</v>
      </c>
      <c r="G46" s="13">
        <v>25.38</v>
      </c>
      <c r="H46" s="14" t="s">
        <v>3</v>
      </c>
      <c r="I46" s="12">
        <v>30.64</v>
      </c>
      <c r="J46" s="15">
        <v>612.79999999999995</v>
      </c>
    </row>
    <row r="47" spans="1:10" ht="30" x14ac:dyDescent="0.25">
      <c r="A47" s="7" t="s">
        <v>385</v>
      </c>
      <c r="B47" s="8"/>
      <c r="C47" s="9"/>
      <c r="D47" s="10" t="s">
        <v>88</v>
      </c>
      <c r="E47" s="11"/>
      <c r="F47" s="12">
        <v>0</v>
      </c>
      <c r="G47" s="13">
        <v>0</v>
      </c>
      <c r="H47" s="14" t="s">
        <v>3</v>
      </c>
      <c r="I47" s="12">
        <v>0</v>
      </c>
      <c r="J47" s="15">
        <v>144824.1</v>
      </c>
    </row>
    <row r="48" spans="1:10" ht="75" x14ac:dyDescent="0.25">
      <c r="A48" s="7" t="s">
        <v>386</v>
      </c>
      <c r="B48" s="8" t="s">
        <v>0</v>
      </c>
      <c r="C48" s="9" t="s">
        <v>350</v>
      </c>
      <c r="D48" s="10" t="s">
        <v>351</v>
      </c>
      <c r="E48" s="11" t="s">
        <v>38</v>
      </c>
      <c r="F48" s="12">
        <v>389</v>
      </c>
      <c r="G48" s="13">
        <v>181.1</v>
      </c>
      <c r="H48" s="14" t="s">
        <v>3</v>
      </c>
      <c r="I48" s="12">
        <v>218.64</v>
      </c>
      <c r="J48" s="15">
        <v>85050.96</v>
      </c>
    </row>
    <row r="49" spans="1:10" ht="75" x14ac:dyDescent="0.25">
      <c r="A49" s="7" t="s">
        <v>387</v>
      </c>
      <c r="B49" s="8" t="s">
        <v>0</v>
      </c>
      <c r="C49" s="9" t="s">
        <v>89</v>
      </c>
      <c r="D49" s="10" t="s">
        <v>90</v>
      </c>
      <c r="E49" s="11" t="s">
        <v>38</v>
      </c>
      <c r="F49" s="12">
        <v>147</v>
      </c>
      <c r="G49" s="13">
        <v>336.8</v>
      </c>
      <c r="H49" s="14" t="s">
        <v>3</v>
      </c>
      <c r="I49" s="12">
        <v>406.62</v>
      </c>
      <c r="J49" s="15">
        <v>59773.14</v>
      </c>
    </row>
    <row r="50" spans="1:10" x14ac:dyDescent="0.25">
      <c r="A50" s="7" t="s">
        <v>390</v>
      </c>
      <c r="B50" s="8"/>
      <c r="C50" s="9"/>
      <c r="D50" s="10" t="s">
        <v>99</v>
      </c>
      <c r="E50" s="11"/>
      <c r="F50" s="12">
        <v>0</v>
      </c>
      <c r="G50" s="13">
        <v>0</v>
      </c>
      <c r="H50" s="14" t="s">
        <v>3</v>
      </c>
      <c r="I50" s="12">
        <v>0</v>
      </c>
      <c r="J50" s="15">
        <v>9041.4</v>
      </c>
    </row>
    <row r="51" spans="1:10" ht="30" x14ac:dyDescent="0.25">
      <c r="A51" s="7" t="s">
        <v>391</v>
      </c>
      <c r="B51" s="8" t="s">
        <v>0</v>
      </c>
      <c r="C51" s="9" t="s">
        <v>100</v>
      </c>
      <c r="D51" s="10" t="s">
        <v>101</v>
      </c>
      <c r="E51" s="11" t="s">
        <v>43</v>
      </c>
      <c r="F51" s="12">
        <v>11.44</v>
      </c>
      <c r="G51" s="13">
        <v>28.9</v>
      </c>
      <c r="H51" s="14" t="s">
        <v>3</v>
      </c>
      <c r="I51" s="12">
        <v>34.89</v>
      </c>
      <c r="J51" s="15">
        <v>399.14</v>
      </c>
    </row>
    <row r="52" spans="1:10" ht="90" x14ac:dyDescent="0.25">
      <c r="A52" s="7" t="s">
        <v>437</v>
      </c>
      <c r="B52" s="8" t="s">
        <v>0</v>
      </c>
      <c r="C52" s="9" t="s">
        <v>102</v>
      </c>
      <c r="D52" s="10" t="s">
        <v>103</v>
      </c>
      <c r="E52" s="11" t="s">
        <v>43</v>
      </c>
      <c r="F52" s="12">
        <v>485.52</v>
      </c>
      <c r="G52" s="13">
        <v>14.74</v>
      </c>
      <c r="H52" s="14" t="s">
        <v>3</v>
      </c>
      <c r="I52" s="12">
        <v>17.8</v>
      </c>
      <c r="J52" s="15">
        <v>8642.26</v>
      </c>
    </row>
    <row r="53" spans="1:10" x14ac:dyDescent="0.25">
      <c r="A53" s="7" t="s">
        <v>392</v>
      </c>
      <c r="B53" s="8" t="s">
        <v>0</v>
      </c>
      <c r="C53" s="9"/>
      <c r="D53" s="10" t="s">
        <v>108</v>
      </c>
      <c r="E53" s="11"/>
      <c r="F53" s="12">
        <v>0</v>
      </c>
      <c r="G53" s="13">
        <v>0</v>
      </c>
      <c r="H53" s="14" t="s">
        <v>3</v>
      </c>
      <c r="I53" s="12">
        <v>0</v>
      </c>
      <c r="J53" s="15">
        <v>7603.49</v>
      </c>
    </row>
    <row r="54" spans="1:10" ht="30" x14ac:dyDescent="0.25">
      <c r="A54" s="7" t="s">
        <v>393</v>
      </c>
      <c r="B54" s="8" t="s">
        <v>17</v>
      </c>
      <c r="C54" s="9" t="s">
        <v>109</v>
      </c>
      <c r="D54" s="10" t="s">
        <v>110</v>
      </c>
      <c r="E54" s="11" t="s">
        <v>43</v>
      </c>
      <c r="F54" s="12">
        <v>248.48</v>
      </c>
      <c r="G54" s="13">
        <v>26.74</v>
      </c>
      <c r="H54" s="14" t="s">
        <v>20</v>
      </c>
      <c r="I54" s="12">
        <v>30.6</v>
      </c>
      <c r="J54" s="15">
        <v>7603.49</v>
      </c>
    </row>
    <row r="55" spans="1:10" ht="30" x14ac:dyDescent="0.25">
      <c r="A55" s="7" t="s">
        <v>394</v>
      </c>
      <c r="B55" s="8"/>
      <c r="C55" s="9"/>
      <c r="D55" s="10" t="s">
        <v>111</v>
      </c>
      <c r="E55" s="11"/>
      <c r="F55" s="12">
        <v>0</v>
      </c>
      <c r="G55" s="13">
        <v>0</v>
      </c>
      <c r="H55" s="14" t="s">
        <v>3</v>
      </c>
      <c r="I55" s="12">
        <v>0</v>
      </c>
      <c r="J55" s="15">
        <v>62176.57</v>
      </c>
    </row>
    <row r="56" spans="1:10" x14ac:dyDescent="0.25">
      <c r="A56" s="7" t="s">
        <v>395</v>
      </c>
      <c r="B56" s="8"/>
      <c r="C56" s="9"/>
      <c r="D56" s="10" t="s">
        <v>112</v>
      </c>
      <c r="E56" s="11"/>
      <c r="F56" s="12">
        <v>0</v>
      </c>
      <c r="G56" s="13">
        <v>0</v>
      </c>
      <c r="H56" s="14" t="s">
        <v>3</v>
      </c>
      <c r="I56" s="12">
        <v>0</v>
      </c>
      <c r="J56" s="15">
        <v>62176.57</v>
      </c>
    </row>
    <row r="57" spans="1:10" x14ac:dyDescent="0.25">
      <c r="A57" s="7" t="s">
        <v>396</v>
      </c>
      <c r="B57" s="8" t="s">
        <v>7</v>
      </c>
      <c r="C57" s="9" t="s">
        <v>113</v>
      </c>
      <c r="D57" s="10" t="s">
        <v>114</v>
      </c>
      <c r="E57" s="11" t="s">
        <v>10</v>
      </c>
      <c r="F57" s="12">
        <v>25</v>
      </c>
      <c r="G57" s="13">
        <v>1873.35</v>
      </c>
      <c r="H57" s="14" t="s">
        <v>3</v>
      </c>
      <c r="I57" s="12">
        <v>2261.6999999999998</v>
      </c>
      <c r="J57" s="15">
        <v>56542.5</v>
      </c>
    </row>
    <row r="58" spans="1:10" x14ac:dyDescent="0.25">
      <c r="A58" s="7" t="s">
        <v>397</v>
      </c>
      <c r="B58" s="8" t="s">
        <v>7</v>
      </c>
      <c r="C58" s="9" t="s">
        <v>123</v>
      </c>
      <c r="D58" s="10" t="s">
        <v>124</v>
      </c>
      <c r="E58" s="11" t="s">
        <v>10</v>
      </c>
      <c r="F58" s="12">
        <v>3</v>
      </c>
      <c r="G58" s="13">
        <v>1280.98</v>
      </c>
      <c r="H58" s="14" t="s">
        <v>3</v>
      </c>
      <c r="I58" s="12">
        <v>1546.53</v>
      </c>
      <c r="J58" s="15">
        <v>4639.59</v>
      </c>
    </row>
    <row r="59" spans="1:10" x14ac:dyDescent="0.25">
      <c r="A59" s="7" t="s">
        <v>398</v>
      </c>
      <c r="B59" s="8" t="s">
        <v>7</v>
      </c>
      <c r="C59" s="9" t="s">
        <v>434</v>
      </c>
      <c r="D59" s="10" t="s">
        <v>435</v>
      </c>
      <c r="E59" s="11" t="s">
        <v>10</v>
      </c>
      <c r="F59" s="12">
        <v>1</v>
      </c>
      <c r="G59" s="13">
        <v>823.72</v>
      </c>
      <c r="H59" s="14" t="s">
        <v>3</v>
      </c>
      <c r="I59" s="12">
        <v>994.48</v>
      </c>
      <c r="J59" s="15">
        <v>994.48</v>
      </c>
    </row>
    <row r="60" spans="1:10" x14ac:dyDescent="0.25">
      <c r="A60" s="7" t="s">
        <v>284</v>
      </c>
      <c r="B60" s="8" t="s">
        <v>0</v>
      </c>
      <c r="C60" s="9"/>
      <c r="D60" s="10" t="s">
        <v>131</v>
      </c>
      <c r="E60" s="11" t="s">
        <v>2</v>
      </c>
      <c r="F60" s="12">
        <v>0</v>
      </c>
      <c r="G60" s="13">
        <v>0</v>
      </c>
      <c r="H60" s="14" t="s">
        <v>3</v>
      </c>
      <c r="I60" s="12">
        <v>0</v>
      </c>
      <c r="J60" s="15">
        <v>531971.47</v>
      </c>
    </row>
    <row r="61" spans="1:10" x14ac:dyDescent="0.25">
      <c r="A61" s="7" t="s">
        <v>285</v>
      </c>
      <c r="B61" s="8"/>
      <c r="C61" s="9"/>
      <c r="D61" s="10" t="s">
        <v>132</v>
      </c>
      <c r="E61" s="11"/>
      <c r="F61" s="12">
        <v>0</v>
      </c>
      <c r="G61" s="13">
        <v>0</v>
      </c>
      <c r="H61" s="14" t="s">
        <v>3</v>
      </c>
      <c r="I61" s="12">
        <v>0</v>
      </c>
      <c r="J61" s="15">
        <v>316181.43</v>
      </c>
    </row>
    <row r="62" spans="1:10" ht="45" x14ac:dyDescent="0.25">
      <c r="A62" s="7" t="s">
        <v>286</v>
      </c>
      <c r="B62" s="8" t="s">
        <v>0</v>
      </c>
      <c r="C62" s="9" t="s">
        <v>133</v>
      </c>
      <c r="D62" s="10" t="s">
        <v>134</v>
      </c>
      <c r="E62" s="11" t="s">
        <v>16</v>
      </c>
      <c r="F62" s="12">
        <v>3341.67</v>
      </c>
      <c r="G62" s="13">
        <v>2.19</v>
      </c>
      <c r="H62" s="14" t="s">
        <v>3</v>
      </c>
      <c r="I62" s="12">
        <v>2.64</v>
      </c>
      <c r="J62" s="15">
        <v>8822.01</v>
      </c>
    </row>
    <row r="63" spans="1:10" ht="45" x14ac:dyDescent="0.25">
      <c r="A63" s="7" t="s">
        <v>287</v>
      </c>
      <c r="B63" s="8" t="s">
        <v>7</v>
      </c>
      <c r="C63" s="9" t="s">
        <v>135</v>
      </c>
      <c r="D63" s="10" t="s">
        <v>136</v>
      </c>
      <c r="E63" s="11" t="s">
        <v>43</v>
      </c>
      <c r="F63" s="12">
        <v>1169.58</v>
      </c>
      <c r="G63" s="13">
        <v>102.16</v>
      </c>
      <c r="H63" s="14" t="s">
        <v>3</v>
      </c>
      <c r="I63" s="12">
        <v>123.34</v>
      </c>
      <c r="J63" s="15">
        <v>144256</v>
      </c>
    </row>
    <row r="64" spans="1:10" ht="45" x14ac:dyDescent="0.25">
      <c r="A64" s="7" t="s">
        <v>288</v>
      </c>
      <c r="B64" s="8" t="s">
        <v>7</v>
      </c>
      <c r="C64" s="9" t="s">
        <v>137</v>
      </c>
      <c r="D64" s="10" t="s">
        <v>138</v>
      </c>
      <c r="E64" s="11" t="s">
        <v>43</v>
      </c>
      <c r="F64" s="12">
        <v>501.25</v>
      </c>
      <c r="G64" s="13">
        <v>121.15</v>
      </c>
      <c r="H64" s="14" t="s">
        <v>3</v>
      </c>
      <c r="I64" s="12">
        <v>146.26</v>
      </c>
      <c r="J64" s="15">
        <v>73312.83</v>
      </c>
    </row>
    <row r="65" spans="1:10" x14ac:dyDescent="0.25">
      <c r="A65" s="7" t="s">
        <v>289</v>
      </c>
      <c r="B65" s="8" t="s">
        <v>45</v>
      </c>
      <c r="C65" s="9" t="s">
        <v>139</v>
      </c>
      <c r="D65" s="10" t="s">
        <v>140</v>
      </c>
      <c r="E65" s="11" t="s">
        <v>16</v>
      </c>
      <c r="F65" s="12">
        <v>3341.67</v>
      </c>
      <c r="G65" s="13">
        <v>0.41</v>
      </c>
      <c r="H65" s="14" t="s">
        <v>3</v>
      </c>
      <c r="I65" s="12">
        <v>0.49</v>
      </c>
      <c r="J65" s="15">
        <v>1637.42</v>
      </c>
    </row>
    <row r="66" spans="1:10" x14ac:dyDescent="0.25">
      <c r="A66" s="7" t="s">
        <v>408</v>
      </c>
      <c r="B66" s="8" t="s">
        <v>45</v>
      </c>
      <c r="C66" s="9" t="s">
        <v>141</v>
      </c>
      <c r="D66" s="10" t="s">
        <v>142</v>
      </c>
      <c r="E66" s="11" t="s">
        <v>16</v>
      </c>
      <c r="F66" s="12">
        <v>3341.67</v>
      </c>
      <c r="G66" s="13">
        <v>0.28000000000000003</v>
      </c>
      <c r="H66" s="14" t="s">
        <v>3</v>
      </c>
      <c r="I66" s="12">
        <v>0.34</v>
      </c>
      <c r="J66" s="15">
        <v>1136.17</v>
      </c>
    </row>
    <row r="67" spans="1:10" x14ac:dyDescent="0.25">
      <c r="A67" s="7" t="s">
        <v>409</v>
      </c>
      <c r="B67" s="8" t="s">
        <v>45</v>
      </c>
      <c r="C67" s="9" t="s">
        <v>143</v>
      </c>
      <c r="D67" s="10" t="s">
        <v>144</v>
      </c>
      <c r="E67" s="11" t="s">
        <v>48</v>
      </c>
      <c r="F67" s="12">
        <v>401</v>
      </c>
      <c r="G67" s="13">
        <v>179.74</v>
      </c>
      <c r="H67" s="14" t="s">
        <v>3</v>
      </c>
      <c r="I67" s="12">
        <v>217</v>
      </c>
      <c r="J67" s="15">
        <v>87017</v>
      </c>
    </row>
    <row r="68" spans="1:10" x14ac:dyDescent="0.25">
      <c r="A68" s="7" t="s">
        <v>290</v>
      </c>
      <c r="B68" s="8" t="s">
        <v>0</v>
      </c>
      <c r="C68" s="9"/>
      <c r="D68" s="10" t="s">
        <v>145</v>
      </c>
      <c r="E68" s="11" t="s">
        <v>2</v>
      </c>
      <c r="F68" s="12">
        <v>0</v>
      </c>
      <c r="G68" s="13">
        <v>0</v>
      </c>
      <c r="H68" s="14" t="s">
        <v>3</v>
      </c>
      <c r="I68" s="12">
        <v>0</v>
      </c>
      <c r="J68" s="15">
        <v>159251.01999999999</v>
      </c>
    </row>
    <row r="69" spans="1:10" ht="45" x14ac:dyDescent="0.25">
      <c r="A69" s="7" t="s">
        <v>291</v>
      </c>
      <c r="B69" s="8" t="s">
        <v>146</v>
      </c>
      <c r="C69" s="9" t="s">
        <v>147</v>
      </c>
      <c r="D69" s="10" t="s">
        <v>148</v>
      </c>
      <c r="E69" s="11" t="s">
        <v>48</v>
      </c>
      <c r="F69" s="12">
        <v>22.7</v>
      </c>
      <c r="G69" s="13">
        <v>4872.5200000000004</v>
      </c>
      <c r="H69" s="14" t="s">
        <v>3</v>
      </c>
      <c r="I69" s="12">
        <v>5882.59</v>
      </c>
      <c r="J69" s="15">
        <v>133534.79</v>
      </c>
    </row>
    <row r="70" spans="1:10" ht="45" x14ac:dyDescent="0.25">
      <c r="A70" s="7" t="s">
        <v>292</v>
      </c>
      <c r="B70" s="8" t="s">
        <v>146</v>
      </c>
      <c r="C70" s="9" t="s">
        <v>149</v>
      </c>
      <c r="D70" s="10" t="s">
        <v>150</v>
      </c>
      <c r="E70" s="11" t="s">
        <v>48</v>
      </c>
      <c r="F70" s="12">
        <v>4.34</v>
      </c>
      <c r="G70" s="13">
        <v>3621.39</v>
      </c>
      <c r="H70" s="14" t="s">
        <v>3</v>
      </c>
      <c r="I70" s="12">
        <v>4372.1000000000004</v>
      </c>
      <c r="J70" s="15">
        <v>18974.91</v>
      </c>
    </row>
    <row r="71" spans="1:10" ht="60" x14ac:dyDescent="0.25">
      <c r="A71" s="7" t="s">
        <v>410</v>
      </c>
      <c r="B71" s="8" t="s">
        <v>146</v>
      </c>
      <c r="C71" s="9" t="s">
        <v>151</v>
      </c>
      <c r="D71" s="10" t="s">
        <v>152</v>
      </c>
      <c r="E71" s="11" t="s">
        <v>48</v>
      </c>
      <c r="F71" s="12">
        <v>1.5</v>
      </c>
      <c r="G71" s="13">
        <v>3722.53</v>
      </c>
      <c r="H71" s="14" t="s">
        <v>3</v>
      </c>
      <c r="I71" s="12">
        <v>4494.21</v>
      </c>
      <c r="J71" s="15">
        <v>6741.32</v>
      </c>
    </row>
    <row r="72" spans="1:10" x14ac:dyDescent="0.25">
      <c r="A72" s="7" t="s">
        <v>293</v>
      </c>
      <c r="B72" s="8"/>
      <c r="C72" s="9"/>
      <c r="D72" s="10" t="s">
        <v>153</v>
      </c>
      <c r="E72" s="11"/>
      <c r="F72" s="12">
        <v>0</v>
      </c>
      <c r="G72" s="13">
        <v>0</v>
      </c>
      <c r="H72" s="14" t="s">
        <v>3</v>
      </c>
      <c r="I72" s="12">
        <v>0</v>
      </c>
      <c r="J72" s="15">
        <v>14686.64</v>
      </c>
    </row>
    <row r="73" spans="1:10" ht="45" x14ac:dyDescent="0.25">
      <c r="A73" s="7" t="s">
        <v>294</v>
      </c>
      <c r="B73" s="8" t="s">
        <v>45</v>
      </c>
      <c r="C73" s="9" t="s">
        <v>46</v>
      </c>
      <c r="D73" s="10" t="s">
        <v>47</v>
      </c>
      <c r="E73" s="11" t="s">
        <v>48</v>
      </c>
      <c r="F73" s="12">
        <v>3558.88</v>
      </c>
      <c r="G73" s="13">
        <v>2.82</v>
      </c>
      <c r="H73" s="14" t="s">
        <v>3</v>
      </c>
      <c r="I73" s="12">
        <v>3.4</v>
      </c>
      <c r="J73" s="15">
        <v>12100.19</v>
      </c>
    </row>
    <row r="74" spans="1:10" ht="45" x14ac:dyDescent="0.25">
      <c r="A74" s="7" t="s">
        <v>295</v>
      </c>
      <c r="B74" s="8" t="s">
        <v>45</v>
      </c>
      <c r="C74" s="9" t="s">
        <v>154</v>
      </c>
      <c r="D74" s="10" t="s">
        <v>155</v>
      </c>
      <c r="E74" s="11" t="s">
        <v>48</v>
      </c>
      <c r="F74" s="12">
        <v>401</v>
      </c>
      <c r="G74" s="13">
        <v>5.34</v>
      </c>
      <c r="H74" s="14" t="s">
        <v>3</v>
      </c>
      <c r="I74" s="12">
        <v>6.45</v>
      </c>
      <c r="J74" s="15">
        <v>2586.4499999999998</v>
      </c>
    </row>
    <row r="75" spans="1:10" x14ac:dyDescent="0.25">
      <c r="A75" s="7" t="s">
        <v>298</v>
      </c>
      <c r="B75" s="8" t="s">
        <v>0</v>
      </c>
      <c r="C75" s="9"/>
      <c r="D75" s="10" t="s">
        <v>156</v>
      </c>
      <c r="E75" s="11" t="s">
        <v>2</v>
      </c>
      <c r="F75" s="12">
        <v>0</v>
      </c>
      <c r="G75" s="13">
        <v>0</v>
      </c>
      <c r="H75" s="14" t="s">
        <v>3</v>
      </c>
      <c r="I75" s="12">
        <v>0</v>
      </c>
      <c r="J75" s="15">
        <v>41852.379999999997</v>
      </c>
    </row>
    <row r="76" spans="1:10" ht="30" x14ac:dyDescent="0.25">
      <c r="A76" s="7" t="s">
        <v>299</v>
      </c>
      <c r="B76" s="8" t="s">
        <v>45</v>
      </c>
      <c r="C76" s="9" t="s">
        <v>50</v>
      </c>
      <c r="D76" s="10" t="s">
        <v>51</v>
      </c>
      <c r="E76" s="11" t="s">
        <v>52</v>
      </c>
      <c r="F76" s="12">
        <v>35588.76</v>
      </c>
      <c r="G76" s="13">
        <v>0.83</v>
      </c>
      <c r="H76" s="14" t="s">
        <v>3</v>
      </c>
      <c r="I76" s="12">
        <v>1</v>
      </c>
      <c r="J76" s="15">
        <v>35588.76</v>
      </c>
    </row>
    <row r="77" spans="1:10" ht="45" x14ac:dyDescent="0.25">
      <c r="A77" s="7" t="s">
        <v>411</v>
      </c>
      <c r="B77" s="8" t="s">
        <v>45</v>
      </c>
      <c r="C77" s="9" t="s">
        <v>157</v>
      </c>
      <c r="D77" s="10" t="s">
        <v>158</v>
      </c>
      <c r="E77" s="11" t="s">
        <v>52</v>
      </c>
      <c r="F77" s="12">
        <v>4411</v>
      </c>
      <c r="G77" s="13">
        <v>1.18</v>
      </c>
      <c r="H77" s="14" t="s">
        <v>3</v>
      </c>
      <c r="I77" s="12">
        <v>1.42</v>
      </c>
      <c r="J77" s="15">
        <v>6263.62</v>
      </c>
    </row>
    <row r="78" spans="1:10" x14ac:dyDescent="0.25">
      <c r="A78" s="7" t="s">
        <v>302</v>
      </c>
      <c r="B78" s="8" t="s">
        <v>0</v>
      </c>
      <c r="C78" s="9"/>
      <c r="D78" s="10" t="s">
        <v>159</v>
      </c>
      <c r="E78" s="11" t="s">
        <v>2</v>
      </c>
      <c r="F78" s="12">
        <v>0</v>
      </c>
      <c r="G78" s="13">
        <v>0</v>
      </c>
      <c r="H78" s="14" t="s">
        <v>3</v>
      </c>
      <c r="I78" s="12">
        <v>0</v>
      </c>
      <c r="J78" s="15">
        <v>110966.21</v>
      </c>
    </row>
    <row r="79" spans="1:10" x14ac:dyDescent="0.25">
      <c r="A79" s="7" t="s">
        <v>303</v>
      </c>
      <c r="B79" s="8"/>
      <c r="C79" s="9"/>
      <c r="D79" s="10" t="s">
        <v>160</v>
      </c>
      <c r="E79" s="11"/>
      <c r="F79" s="12">
        <v>0</v>
      </c>
      <c r="G79" s="13">
        <v>0</v>
      </c>
      <c r="H79" s="14" t="s">
        <v>3</v>
      </c>
      <c r="I79" s="12">
        <v>0</v>
      </c>
      <c r="J79" s="15">
        <v>95047.33</v>
      </c>
    </row>
    <row r="80" spans="1:10" ht="60" x14ac:dyDescent="0.25">
      <c r="A80" s="7" t="s">
        <v>304</v>
      </c>
      <c r="B80" s="8" t="s">
        <v>0</v>
      </c>
      <c r="C80" s="9" t="s">
        <v>161</v>
      </c>
      <c r="D80" s="10" t="s">
        <v>162</v>
      </c>
      <c r="E80" s="11" t="s">
        <v>38</v>
      </c>
      <c r="F80" s="12">
        <v>835</v>
      </c>
      <c r="G80" s="13">
        <v>45.86</v>
      </c>
      <c r="H80" s="14" t="s">
        <v>3</v>
      </c>
      <c r="I80" s="12">
        <v>55.37</v>
      </c>
      <c r="J80" s="15">
        <v>46233.95</v>
      </c>
    </row>
    <row r="81" spans="1:10" ht="30" x14ac:dyDescent="0.25">
      <c r="A81" s="7" t="s">
        <v>305</v>
      </c>
      <c r="B81" s="8" t="s">
        <v>17</v>
      </c>
      <c r="C81" s="9" t="s">
        <v>109</v>
      </c>
      <c r="D81" s="10" t="s">
        <v>110</v>
      </c>
      <c r="E81" s="11" t="s">
        <v>43</v>
      </c>
      <c r="F81" s="12">
        <v>160.25</v>
      </c>
      <c r="G81" s="13">
        <v>26.74</v>
      </c>
      <c r="H81" s="14" t="s">
        <v>20</v>
      </c>
      <c r="I81" s="12">
        <v>30.6</v>
      </c>
      <c r="J81" s="15">
        <v>4903.6499999999996</v>
      </c>
    </row>
    <row r="82" spans="1:10" ht="45" x14ac:dyDescent="0.25">
      <c r="A82" s="7" t="s">
        <v>412</v>
      </c>
      <c r="B82" s="8" t="s">
        <v>0</v>
      </c>
      <c r="C82" s="9" t="s">
        <v>163</v>
      </c>
      <c r="D82" s="10" t="s">
        <v>164</v>
      </c>
      <c r="E82" s="11" t="s">
        <v>16</v>
      </c>
      <c r="F82" s="12">
        <v>3204.92</v>
      </c>
      <c r="G82" s="13">
        <v>3.86</v>
      </c>
      <c r="H82" s="14" t="s">
        <v>3</v>
      </c>
      <c r="I82" s="12">
        <v>4.66</v>
      </c>
      <c r="J82" s="15">
        <v>14934.93</v>
      </c>
    </row>
    <row r="83" spans="1:10" ht="30" x14ac:dyDescent="0.25">
      <c r="A83" s="7" t="s">
        <v>413</v>
      </c>
      <c r="B83" s="8" t="s">
        <v>45</v>
      </c>
      <c r="C83" s="9">
        <v>2003850</v>
      </c>
      <c r="D83" s="10" t="s">
        <v>74</v>
      </c>
      <c r="E83" s="11" t="s">
        <v>43</v>
      </c>
      <c r="F83" s="12">
        <v>160.25</v>
      </c>
      <c r="G83" s="13">
        <v>149.76</v>
      </c>
      <c r="H83" s="14" t="s">
        <v>3</v>
      </c>
      <c r="I83" s="12">
        <v>180.81</v>
      </c>
      <c r="J83" s="15">
        <v>28974.799999999999</v>
      </c>
    </row>
    <row r="84" spans="1:10" x14ac:dyDescent="0.25">
      <c r="A84" s="7" t="s">
        <v>306</v>
      </c>
      <c r="B84" s="8" t="s">
        <v>0</v>
      </c>
      <c r="C84" s="9"/>
      <c r="D84" s="10" t="s">
        <v>170</v>
      </c>
      <c r="E84" s="11" t="s">
        <v>2</v>
      </c>
      <c r="F84" s="12">
        <v>0</v>
      </c>
      <c r="G84" s="13">
        <v>0</v>
      </c>
      <c r="H84" s="14" t="s">
        <v>3</v>
      </c>
      <c r="I84" s="12">
        <v>0</v>
      </c>
      <c r="J84" s="15">
        <v>15872.24</v>
      </c>
    </row>
    <row r="85" spans="1:10" ht="75" x14ac:dyDescent="0.25">
      <c r="A85" s="7" t="s">
        <v>307</v>
      </c>
      <c r="B85" s="8" t="s">
        <v>5</v>
      </c>
      <c r="C85" s="9" t="s">
        <v>171</v>
      </c>
      <c r="D85" s="10" t="s">
        <v>172</v>
      </c>
      <c r="E85" s="11" t="s">
        <v>10</v>
      </c>
      <c r="F85" s="12">
        <v>32</v>
      </c>
      <c r="G85" s="13">
        <v>389.42</v>
      </c>
      <c r="H85" s="14" t="s">
        <v>3</v>
      </c>
      <c r="I85" s="12">
        <v>470.15</v>
      </c>
      <c r="J85" s="15">
        <v>15044.8</v>
      </c>
    </row>
    <row r="86" spans="1:10" ht="30" x14ac:dyDescent="0.25">
      <c r="A86" s="7" t="s">
        <v>308</v>
      </c>
      <c r="B86" s="8" t="s">
        <v>5</v>
      </c>
      <c r="C86" s="9" t="s">
        <v>173</v>
      </c>
      <c r="D86" s="10" t="s">
        <v>174</v>
      </c>
      <c r="E86" s="11" t="s">
        <v>175</v>
      </c>
      <c r="F86" s="12">
        <v>9</v>
      </c>
      <c r="G86" s="13">
        <v>51.92</v>
      </c>
      <c r="H86" s="14" t="s">
        <v>3</v>
      </c>
      <c r="I86" s="12">
        <v>62.68</v>
      </c>
      <c r="J86" s="15">
        <v>564.12</v>
      </c>
    </row>
    <row r="87" spans="1:10" ht="30" x14ac:dyDescent="0.25">
      <c r="A87" s="7" t="s">
        <v>414</v>
      </c>
      <c r="B87" s="8" t="s">
        <v>45</v>
      </c>
      <c r="C87" s="9" t="s">
        <v>178</v>
      </c>
      <c r="D87" s="10" t="s">
        <v>179</v>
      </c>
      <c r="E87" s="11" t="s">
        <v>43</v>
      </c>
      <c r="F87" s="12">
        <v>2.97</v>
      </c>
      <c r="G87" s="13">
        <v>73.44</v>
      </c>
      <c r="H87" s="14" t="s">
        <v>3</v>
      </c>
      <c r="I87" s="12">
        <v>88.66</v>
      </c>
      <c r="J87" s="15">
        <v>263.32</v>
      </c>
    </row>
    <row r="88" spans="1:10" x14ac:dyDescent="0.25">
      <c r="A88" s="7" t="s">
        <v>415</v>
      </c>
      <c r="B88" s="8" t="s">
        <v>0</v>
      </c>
      <c r="C88" s="9"/>
      <c r="D88" s="10" t="s">
        <v>153</v>
      </c>
      <c r="E88" s="11" t="s">
        <v>2</v>
      </c>
      <c r="F88" s="12">
        <v>0</v>
      </c>
      <c r="G88" s="13">
        <v>0</v>
      </c>
      <c r="H88" s="14" t="s">
        <v>3</v>
      </c>
      <c r="I88" s="12">
        <v>0</v>
      </c>
      <c r="J88" s="15">
        <v>24.39</v>
      </c>
    </row>
    <row r="89" spans="1:10" ht="60" x14ac:dyDescent="0.25">
      <c r="A89" s="7" t="s">
        <v>416</v>
      </c>
      <c r="B89" s="8" t="s">
        <v>45</v>
      </c>
      <c r="C89" s="9" t="s">
        <v>180</v>
      </c>
      <c r="D89" s="10" t="s">
        <v>181</v>
      </c>
      <c r="E89" s="11" t="s">
        <v>48</v>
      </c>
      <c r="F89" s="12">
        <v>4.45</v>
      </c>
      <c r="G89" s="13">
        <v>4.54</v>
      </c>
      <c r="H89" s="14" t="s">
        <v>3</v>
      </c>
      <c r="I89" s="12">
        <v>5.48</v>
      </c>
      <c r="J89" s="15">
        <v>24.39</v>
      </c>
    </row>
    <row r="90" spans="1:10" x14ac:dyDescent="0.25">
      <c r="A90" s="7" t="s">
        <v>438</v>
      </c>
      <c r="B90" s="8" t="s">
        <v>0</v>
      </c>
      <c r="C90" s="9"/>
      <c r="D90" s="10" t="s">
        <v>182</v>
      </c>
      <c r="E90" s="11" t="s">
        <v>2</v>
      </c>
      <c r="F90" s="12">
        <v>0</v>
      </c>
      <c r="G90" s="13">
        <v>0</v>
      </c>
      <c r="H90" s="14" t="s">
        <v>3</v>
      </c>
      <c r="I90" s="12">
        <v>0</v>
      </c>
      <c r="J90" s="15">
        <v>22.25</v>
      </c>
    </row>
    <row r="91" spans="1:10" ht="30" x14ac:dyDescent="0.25">
      <c r="A91" s="7" t="s">
        <v>439</v>
      </c>
      <c r="B91" s="8" t="s">
        <v>45</v>
      </c>
      <c r="C91" s="9" t="s">
        <v>50</v>
      </c>
      <c r="D91" s="10" t="s">
        <v>51</v>
      </c>
      <c r="E91" s="11" t="s">
        <v>52</v>
      </c>
      <c r="F91" s="12">
        <v>22.25</v>
      </c>
      <c r="G91" s="13">
        <v>0.83</v>
      </c>
      <c r="H91" s="14" t="s">
        <v>3</v>
      </c>
      <c r="I91" s="12">
        <v>1</v>
      </c>
      <c r="J91" s="15">
        <v>22.25</v>
      </c>
    </row>
    <row r="92" spans="1:10" x14ac:dyDescent="0.25">
      <c r="A92" s="7" t="s">
        <v>309</v>
      </c>
      <c r="B92" s="8" t="s">
        <v>0</v>
      </c>
      <c r="C92" s="9"/>
      <c r="D92" s="10" t="s">
        <v>183</v>
      </c>
      <c r="E92" s="11" t="s">
        <v>2</v>
      </c>
      <c r="F92" s="12">
        <v>0</v>
      </c>
      <c r="G92" s="13">
        <v>0</v>
      </c>
      <c r="H92" s="14" t="s">
        <v>3</v>
      </c>
      <c r="I92" s="12">
        <v>0</v>
      </c>
      <c r="J92" s="15">
        <v>13758.73</v>
      </c>
    </row>
    <row r="93" spans="1:10" x14ac:dyDescent="0.25">
      <c r="A93" s="7" t="s">
        <v>310</v>
      </c>
      <c r="B93" s="8" t="s">
        <v>0</v>
      </c>
      <c r="C93" s="9"/>
      <c r="D93" s="10" t="s">
        <v>184</v>
      </c>
      <c r="E93" s="11" t="s">
        <v>2</v>
      </c>
      <c r="F93" s="12">
        <v>0</v>
      </c>
      <c r="G93" s="13">
        <v>0</v>
      </c>
      <c r="H93" s="14" t="s">
        <v>3</v>
      </c>
      <c r="I93" s="12">
        <v>0</v>
      </c>
      <c r="J93" s="15">
        <v>9819.26</v>
      </c>
    </row>
    <row r="94" spans="1:10" ht="60" x14ac:dyDescent="0.25">
      <c r="A94" s="7" t="s">
        <v>311</v>
      </c>
      <c r="B94" s="8" t="s">
        <v>0</v>
      </c>
      <c r="C94" s="9" t="s">
        <v>185</v>
      </c>
      <c r="D94" s="10" t="s">
        <v>186</v>
      </c>
      <c r="E94" s="11" t="s">
        <v>16</v>
      </c>
      <c r="F94" s="12">
        <v>63.97</v>
      </c>
      <c r="G94" s="13">
        <v>31.32</v>
      </c>
      <c r="H94" s="14" t="s">
        <v>3</v>
      </c>
      <c r="I94" s="12">
        <v>37.81</v>
      </c>
      <c r="J94" s="15">
        <v>2418.71</v>
      </c>
    </row>
    <row r="95" spans="1:10" ht="75" x14ac:dyDescent="0.25">
      <c r="A95" s="7" t="s">
        <v>419</v>
      </c>
      <c r="B95" s="8" t="s">
        <v>0</v>
      </c>
      <c r="C95" s="9" t="s">
        <v>187</v>
      </c>
      <c r="D95" s="10" t="s">
        <v>188</v>
      </c>
      <c r="E95" s="11" t="s">
        <v>38</v>
      </c>
      <c r="F95" s="12">
        <v>783.61</v>
      </c>
      <c r="G95" s="13">
        <v>6.31</v>
      </c>
      <c r="H95" s="14" t="s">
        <v>3</v>
      </c>
      <c r="I95" s="12">
        <v>7.62</v>
      </c>
      <c r="J95" s="15">
        <v>5971.11</v>
      </c>
    </row>
    <row r="96" spans="1:10" ht="30" x14ac:dyDescent="0.25">
      <c r="A96" s="7" t="s">
        <v>420</v>
      </c>
      <c r="B96" s="8" t="s">
        <v>45</v>
      </c>
      <c r="C96" s="9" t="s">
        <v>376</v>
      </c>
      <c r="D96" s="10" t="s">
        <v>377</v>
      </c>
      <c r="E96" s="11" t="s">
        <v>10</v>
      </c>
      <c r="F96" s="12">
        <v>16</v>
      </c>
      <c r="G96" s="13">
        <v>74</v>
      </c>
      <c r="H96" s="14" t="s">
        <v>3</v>
      </c>
      <c r="I96" s="12">
        <v>89.34</v>
      </c>
      <c r="J96" s="15">
        <v>1429.44</v>
      </c>
    </row>
    <row r="97" spans="1:10" x14ac:dyDescent="0.25">
      <c r="A97" s="7" t="s">
        <v>421</v>
      </c>
      <c r="B97" s="8" t="s">
        <v>0</v>
      </c>
      <c r="C97" s="9"/>
      <c r="D97" s="10" t="s">
        <v>189</v>
      </c>
      <c r="E97" s="11" t="s">
        <v>2</v>
      </c>
      <c r="F97" s="12">
        <v>0</v>
      </c>
      <c r="G97" s="13">
        <v>0</v>
      </c>
      <c r="H97" s="14" t="s">
        <v>3</v>
      </c>
      <c r="I97" s="12">
        <v>0</v>
      </c>
      <c r="J97" s="15">
        <v>3939.47</v>
      </c>
    </row>
    <row r="98" spans="1:10" ht="30" x14ac:dyDescent="0.25">
      <c r="A98" s="7" t="s">
        <v>422</v>
      </c>
      <c r="B98" s="8" t="s">
        <v>33</v>
      </c>
      <c r="C98" s="9" t="s">
        <v>190</v>
      </c>
      <c r="D98" s="10" t="s">
        <v>191</v>
      </c>
      <c r="E98" s="11" t="s">
        <v>38</v>
      </c>
      <c r="F98" s="12">
        <v>27</v>
      </c>
      <c r="G98" s="13">
        <v>70.680000000000007</v>
      </c>
      <c r="H98" s="14" t="s">
        <v>20</v>
      </c>
      <c r="I98" s="12">
        <v>80.89</v>
      </c>
      <c r="J98" s="15">
        <v>2184.0300000000002</v>
      </c>
    </row>
    <row r="99" spans="1:10" ht="30" x14ac:dyDescent="0.25">
      <c r="A99" s="7" t="s">
        <v>423</v>
      </c>
      <c r="B99" s="8" t="s">
        <v>45</v>
      </c>
      <c r="C99" s="9" t="s">
        <v>192</v>
      </c>
      <c r="D99" s="10" t="s">
        <v>193</v>
      </c>
      <c r="E99" s="11" t="s">
        <v>16</v>
      </c>
      <c r="F99" s="12">
        <v>2.37</v>
      </c>
      <c r="G99" s="13">
        <v>613.51</v>
      </c>
      <c r="H99" s="14" t="s">
        <v>3</v>
      </c>
      <c r="I99" s="12">
        <v>740.69</v>
      </c>
      <c r="J99" s="15">
        <v>1755.44</v>
      </c>
    </row>
    <row r="100" spans="1:10" x14ac:dyDescent="0.25">
      <c r="A100" s="7" t="s">
        <v>424</v>
      </c>
      <c r="B100" s="8" t="s">
        <v>0</v>
      </c>
      <c r="C100" s="9"/>
      <c r="D100" s="10" t="s">
        <v>194</v>
      </c>
      <c r="E100" s="11" t="s">
        <v>2</v>
      </c>
      <c r="F100" s="12">
        <v>0</v>
      </c>
      <c r="G100" s="13">
        <v>0</v>
      </c>
      <c r="H100" s="14" t="s">
        <v>3</v>
      </c>
      <c r="I100" s="12">
        <v>0</v>
      </c>
      <c r="J100" s="15">
        <v>935.67</v>
      </c>
    </row>
    <row r="101" spans="1:10" x14ac:dyDescent="0.25">
      <c r="A101" s="7" t="s">
        <v>425</v>
      </c>
      <c r="B101" s="8" t="s">
        <v>0</v>
      </c>
      <c r="C101" s="9"/>
      <c r="D101" s="10" t="s">
        <v>436</v>
      </c>
      <c r="E101" s="11" t="s">
        <v>2</v>
      </c>
      <c r="F101" s="12">
        <v>0</v>
      </c>
      <c r="G101" s="13">
        <v>0</v>
      </c>
      <c r="H101" s="14" t="s">
        <v>3</v>
      </c>
      <c r="I101" s="12">
        <v>0</v>
      </c>
      <c r="J101" s="15">
        <v>935.67</v>
      </c>
    </row>
    <row r="102" spans="1:10" x14ac:dyDescent="0.25">
      <c r="A102" s="7" t="s">
        <v>426</v>
      </c>
      <c r="B102" s="8" t="s">
        <v>7</v>
      </c>
      <c r="C102" s="9" t="s">
        <v>196</v>
      </c>
      <c r="D102" s="10" t="s">
        <v>197</v>
      </c>
      <c r="E102" s="11" t="s">
        <v>16</v>
      </c>
      <c r="F102" s="12">
        <v>3341.67</v>
      </c>
      <c r="G102" s="13">
        <v>0.23</v>
      </c>
      <c r="H102" s="14" t="s">
        <v>3</v>
      </c>
      <c r="I102" s="12">
        <v>0.28000000000000003</v>
      </c>
      <c r="J102" s="15">
        <v>935.67</v>
      </c>
    </row>
  </sheetData>
  <mergeCells count="1">
    <mergeCell ref="A2:D2"/>
  </mergeCells>
  <conditionalFormatting sqref="A87:A92 I87:J92 D87:D102">
    <cfRule type="expression" dxfId="130" priority="94" stopIfTrue="1">
      <formula>$C87=1</formula>
    </cfRule>
    <cfRule type="expression" dxfId="129" priority="95" stopIfTrue="1">
      <formula>OR($C87=0,$C87=2,$C87=3,$C87=4)</formula>
    </cfRule>
  </conditionalFormatting>
  <conditionalFormatting sqref="H87:H89 G86:G89">
    <cfRule type="expression" dxfId="128" priority="96" stopIfTrue="1">
      <formula>$C86=1</formula>
    </cfRule>
    <cfRule type="expression" dxfId="127" priority="97" stopIfTrue="1">
      <formula>OR($C86=0,$C86=2,$C86=3,$C86=4)</formula>
    </cfRule>
    <cfRule type="expression" dxfId="126" priority="98" stopIfTrue="1">
      <formula>AND(TIPOORCAMENTO="Licitado",$C86&lt;&gt;"L",$C86&lt;&gt;-1)</formula>
    </cfRule>
  </conditionalFormatting>
  <conditionalFormatting sqref="F87:F92 B87:C102 E87:E102">
    <cfRule type="expression" dxfId="125" priority="99" stopIfTrue="1">
      <formula>$C87=1</formula>
    </cfRule>
    <cfRule type="expression" dxfId="124" priority="100" stopIfTrue="1">
      <formula>OR($C87=0,$C87=2,$C87=3,$C87=4)</formula>
    </cfRule>
  </conditionalFormatting>
  <conditionalFormatting sqref="D87:D102">
    <cfRule type="beginsWith" dxfId="123" priority="93" operator="beginsWith" text="(">
      <formula>LEFT(D87,LEN("("))="("</formula>
    </cfRule>
  </conditionalFormatting>
  <conditionalFormatting sqref="A3:A11 I3:I11">
    <cfRule type="expression" dxfId="122" priority="89" stopIfTrue="1">
      <formula>$C3=1</formula>
    </cfRule>
    <cfRule type="expression" dxfId="121" priority="90" stopIfTrue="1">
      <formula>OR($C3=0,$C3=2,$C3=3,$C3=4)</formula>
    </cfRule>
  </conditionalFormatting>
  <conditionalFormatting sqref="F3:F11">
    <cfRule type="expression" dxfId="120" priority="91" stopIfTrue="1">
      <formula>$C3=1</formula>
    </cfRule>
    <cfRule type="expression" dxfId="119" priority="92" stopIfTrue="1">
      <formula>OR($C3=0,$C3=2,$C3=3,$C3=4)</formula>
    </cfRule>
  </conditionalFormatting>
  <conditionalFormatting sqref="J3:J11">
    <cfRule type="expression" dxfId="118" priority="87" stopIfTrue="1">
      <formula>$C3=1</formula>
    </cfRule>
    <cfRule type="expression" dxfId="117" priority="88" stopIfTrue="1">
      <formula>OR($C3=0,$C3=2,$C3=3,$C3=4)</formula>
    </cfRule>
  </conditionalFormatting>
  <conditionalFormatting sqref="A12:A20 I12:I20">
    <cfRule type="expression" dxfId="116" priority="83" stopIfTrue="1">
      <formula>$C12=1</formula>
    </cfRule>
    <cfRule type="expression" dxfId="115" priority="84" stopIfTrue="1">
      <formula>OR($C12=0,$C12=2,$C12=3,$C12=4)</formula>
    </cfRule>
  </conditionalFormatting>
  <conditionalFormatting sqref="F12:F20">
    <cfRule type="expression" dxfId="114" priority="85" stopIfTrue="1">
      <formula>$C12=1</formula>
    </cfRule>
    <cfRule type="expression" dxfId="113" priority="86" stopIfTrue="1">
      <formula>OR($C12=0,$C12=2,$C12=3,$C12=4)</formula>
    </cfRule>
  </conditionalFormatting>
  <conditionalFormatting sqref="J12:J20">
    <cfRule type="expression" dxfId="112" priority="81" stopIfTrue="1">
      <formula>$C12=1</formula>
    </cfRule>
    <cfRule type="expression" dxfId="111" priority="82" stopIfTrue="1">
      <formula>OR($C12=0,$C12=2,$C12=3,$C12=4)</formula>
    </cfRule>
  </conditionalFormatting>
  <conditionalFormatting sqref="A21:A29 I21:I29">
    <cfRule type="expression" dxfId="110" priority="77" stopIfTrue="1">
      <formula>$C21=1</formula>
    </cfRule>
    <cfRule type="expression" dxfId="109" priority="78" stopIfTrue="1">
      <formula>OR($C21=0,$C21=2,$C21=3,$C21=4)</formula>
    </cfRule>
  </conditionalFormatting>
  <conditionalFormatting sqref="F21:F29">
    <cfRule type="expression" dxfId="108" priority="79" stopIfTrue="1">
      <formula>$C21=1</formula>
    </cfRule>
    <cfRule type="expression" dxfId="107" priority="80" stopIfTrue="1">
      <formula>OR($C21=0,$C21=2,$C21=3,$C21=4)</formula>
    </cfRule>
  </conditionalFormatting>
  <conditionalFormatting sqref="J21:J29">
    <cfRule type="expression" dxfId="106" priority="75" stopIfTrue="1">
      <formula>$C21=1</formula>
    </cfRule>
    <cfRule type="expression" dxfId="105" priority="76" stopIfTrue="1">
      <formula>OR($C21=0,$C21=2,$C21=3,$C21=4)</formula>
    </cfRule>
  </conditionalFormatting>
  <conditionalFormatting sqref="A30:A38 I30:I38">
    <cfRule type="expression" dxfId="104" priority="71" stopIfTrue="1">
      <formula>$C30=1</formula>
    </cfRule>
    <cfRule type="expression" dxfId="103" priority="72" stopIfTrue="1">
      <formula>OR($C30=0,$C30=2,$C30=3,$C30=4)</formula>
    </cfRule>
  </conditionalFormatting>
  <conditionalFormatting sqref="F30:F38">
    <cfRule type="expression" dxfId="102" priority="73" stopIfTrue="1">
      <formula>$C30=1</formula>
    </cfRule>
    <cfRule type="expression" dxfId="101" priority="74" stopIfTrue="1">
      <formula>OR($C30=0,$C30=2,$C30=3,$C30=4)</formula>
    </cfRule>
  </conditionalFormatting>
  <conditionalFormatting sqref="J30:J38">
    <cfRule type="expression" dxfId="100" priority="69" stopIfTrue="1">
      <formula>$C30=1</formula>
    </cfRule>
    <cfRule type="expression" dxfId="99" priority="70" stopIfTrue="1">
      <formula>OR($C30=0,$C30=2,$C30=3,$C30=4)</formula>
    </cfRule>
  </conditionalFormatting>
  <conditionalFormatting sqref="A39:A47 I39:I47">
    <cfRule type="expression" dxfId="98" priority="65" stopIfTrue="1">
      <formula>$C39=1</formula>
    </cfRule>
    <cfRule type="expression" dxfId="97" priority="66" stopIfTrue="1">
      <formula>OR($C39=0,$C39=2,$C39=3,$C39=4)</formula>
    </cfRule>
  </conditionalFormatting>
  <conditionalFormatting sqref="F39:F47">
    <cfRule type="expression" dxfId="96" priority="67" stopIfTrue="1">
      <formula>$C39=1</formula>
    </cfRule>
    <cfRule type="expression" dxfId="95" priority="68" stopIfTrue="1">
      <formula>OR($C39=0,$C39=2,$C39=3,$C39=4)</formula>
    </cfRule>
  </conditionalFormatting>
  <conditionalFormatting sqref="J39:J47">
    <cfRule type="expression" dxfId="94" priority="63" stopIfTrue="1">
      <formula>$C39=1</formula>
    </cfRule>
    <cfRule type="expression" dxfId="93" priority="64" stopIfTrue="1">
      <formula>OR($C39=0,$C39=2,$C39=3,$C39=4)</formula>
    </cfRule>
  </conditionalFormatting>
  <conditionalFormatting sqref="A48:A56 I48:I56">
    <cfRule type="expression" dxfId="92" priority="59" stopIfTrue="1">
      <formula>$C48=1</formula>
    </cfRule>
    <cfRule type="expression" dxfId="91" priority="60" stopIfTrue="1">
      <formula>OR($C48=0,$C48=2,$C48=3,$C48=4)</formula>
    </cfRule>
  </conditionalFormatting>
  <conditionalFormatting sqref="F48:F56">
    <cfRule type="expression" dxfId="90" priority="61" stopIfTrue="1">
      <formula>$C48=1</formula>
    </cfRule>
    <cfRule type="expression" dxfId="89" priority="62" stopIfTrue="1">
      <formula>OR($C48=0,$C48=2,$C48=3,$C48=4)</formula>
    </cfRule>
  </conditionalFormatting>
  <conditionalFormatting sqref="J48:J56">
    <cfRule type="expression" dxfId="88" priority="57" stopIfTrue="1">
      <formula>$C48=1</formula>
    </cfRule>
    <cfRule type="expression" dxfId="87" priority="58" stopIfTrue="1">
      <formula>OR($C48=0,$C48=2,$C48=3,$C48=4)</formula>
    </cfRule>
  </conditionalFormatting>
  <conditionalFormatting sqref="A57:A65 I57:I65">
    <cfRule type="expression" dxfId="86" priority="53" stopIfTrue="1">
      <formula>$C57=1</formula>
    </cfRule>
    <cfRule type="expression" dxfId="85" priority="54" stopIfTrue="1">
      <formula>OR($C57=0,$C57=2,$C57=3,$C57=4)</formula>
    </cfRule>
  </conditionalFormatting>
  <conditionalFormatting sqref="F57:F65">
    <cfRule type="expression" dxfId="84" priority="55" stopIfTrue="1">
      <formula>$C57=1</formula>
    </cfRule>
    <cfRule type="expression" dxfId="83" priority="56" stopIfTrue="1">
      <formula>OR($C57=0,$C57=2,$C57=3,$C57=4)</formula>
    </cfRule>
  </conditionalFormatting>
  <conditionalFormatting sqref="J57:J65">
    <cfRule type="expression" dxfId="82" priority="51" stopIfTrue="1">
      <formula>$C57=1</formula>
    </cfRule>
    <cfRule type="expression" dxfId="81" priority="52" stopIfTrue="1">
      <formula>OR($C57=0,$C57=2,$C57=3,$C57=4)</formula>
    </cfRule>
  </conditionalFormatting>
  <conditionalFormatting sqref="A66:A74 I66:I74">
    <cfRule type="expression" dxfId="80" priority="47" stopIfTrue="1">
      <formula>$C66=1</formula>
    </cfRule>
    <cfRule type="expression" dxfId="79" priority="48" stopIfTrue="1">
      <formula>OR($C66=0,$C66=2,$C66=3,$C66=4)</formula>
    </cfRule>
  </conditionalFormatting>
  <conditionalFormatting sqref="F66:F74">
    <cfRule type="expression" dxfId="78" priority="49" stopIfTrue="1">
      <formula>$C66=1</formula>
    </cfRule>
    <cfRule type="expression" dxfId="77" priority="50" stopIfTrue="1">
      <formula>OR($C66=0,$C66=2,$C66=3,$C66=4)</formula>
    </cfRule>
  </conditionalFormatting>
  <conditionalFormatting sqref="J66:J74">
    <cfRule type="expression" dxfId="76" priority="45" stopIfTrue="1">
      <formula>$C66=1</formula>
    </cfRule>
    <cfRule type="expression" dxfId="75" priority="46" stopIfTrue="1">
      <formula>OR($C66=0,$C66=2,$C66=3,$C66=4)</formula>
    </cfRule>
  </conditionalFormatting>
  <conditionalFormatting sqref="A75:A83 I75:I83">
    <cfRule type="expression" dxfId="74" priority="41" stopIfTrue="1">
      <formula>$C75=1</formula>
    </cfRule>
    <cfRule type="expression" dxfId="73" priority="42" stopIfTrue="1">
      <formula>OR($C75=0,$C75=2,$C75=3,$C75=4)</formula>
    </cfRule>
  </conditionalFormatting>
  <conditionalFormatting sqref="F75:F83">
    <cfRule type="expression" dxfId="72" priority="43" stopIfTrue="1">
      <formula>$C75=1</formula>
    </cfRule>
    <cfRule type="expression" dxfId="71" priority="44" stopIfTrue="1">
      <formula>OR($C75=0,$C75=2,$C75=3,$C75=4)</formula>
    </cfRule>
  </conditionalFormatting>
  <conditionalFormatting sqref="J75:J83">
    <cfRule type="expression" dxfId="70" priority="39" stopIfTrue="1">
      <formula>$C75=1</formula>
    </cfRule>
    <cfRule type="expression" dxfId="69" priority="40" stopIfTrue="1">
      <formula>OR($C75=0,$C75=2,$C75=3,$C75=4)</formula>
    </cfRule>
  </conditionalFormatting>
  <conditionalFormatting sqref="A84:A85 I84:I85">
    <cfRule type="expression" dxfId="68" priority="35" stopIfTrue="1">
      <formula>$C84=1</formula>
    </cfRule>
    <cfRule type="expression" dxfId="67" priority="36" stopIfTrue="1">
      <formula>OR($C84=0,$C84=2,$C84=3,$C84=4)</formula>
    </cfRule>
  </conditionalFormatting>
  <conditionalFormatting sqref="F84:F85">
    <cfRule type="expression" dxfId="66" priority="37" stopIfTrue="1">
      <formula>$C84=1</formula>
    </cfRule>
    <cfRule type="expression" dxfId="65" priority="38" stopIfTrue="1">
      <formula>OR($C84=0,$C84=2,$C84=3,$C84=4)</formula>
    </cfRule>
  </conditionalFormatting>
  <conditionalFormatting sqref="J84:J85">
    <cfRule type="expression" dxfId="64" priority="33" stopIfTrue="1">
      <formula>$C84=1</formula>
    </cfRule>
    <cfRule type="expression" dxfId="63" priority="34" stopIfTrue="1">
      <formula>OR($C84=0,$C84=2,$C84=3,$C84=4)</formula>
    </cfRule>
  </conditionalFormatting>
  <conditionalFormatting sqref="A93:A101 I93:I101">
    <cfRule type="expression" dxfId="62" priority="29" stopIfTrue="1">
      <formula>$C93=1</formula>
    </cfRule>
    <cfRule type="expression" dxfId="61" priority="30" stopIfTrue="1">
      <formula>OR($C93=0,$C93=2,$C93=3,$C93=4)</formula>
    </cfRule>
  </conditionalFormatting>
  <conditionalFormatting sqref="F93:F101">
    <cfRule type="expression" dxfId="60" priority="31" stopIfTrue="1">
      <formula>$C93=1</formula>
    </cfRule>
    <cfRule type="expression" dxfId="59" priority="32" stopIfTrue="1">
      <formula>OR($C93=0,$C93=2,$C93=3,$C93=4)</formula>
    </cfRule>
  </conditionalFormatting>
  <conditionalFormatting sqref="J93:J101">
    <cfRule type="expression" dxfId="58" priority="27" stopIfTrue="1">
      <formula>$C93=1</formula>
    </cfRule>
    <cfRule type="expression" dxfId="57" priority="28" stopIfTrue="1">
      <formula>OR($C93=0,$C93=2,$C93=3,$C93=4)</formula>
    </cfRule>
  </conditionalFormatting>
  <conditionalFormatting sqref="A102 I102">
    <cfRule type="expression" dxfId="56" priority="23" stopIfTrue="1">
      <formula>$C102=1</formula>
    </cfRule>
    <cfRule type="expression" dxfId="55" priority="24" stopIfTrue="1">
      <formula>OR($C102=0,$C102=2,$C102=3,$C102=4)</formula>
    </cfRule>
  </conditionalFormatting>
  <conditionalFormatting sqref="F102">
    <cfRule type="expression" dxfId="54" priority="25" stopIfTrue="1">
      <formula>$C102=1</formula>
    </cfRule>
    <cfRule type="expression" dxfId="53" priority="26" stopIfTrue="1">
      <formula>OR($C102=0,$C102=2,$C102=3,$C102=4)</formula>
    </cfRule>
  </conditionalFormatting>
  <conditionalFormatting sqref="J102">
    <cfRule type="expression" dxfId="52" priority="21" stopIfTrue="1">
      <formula>$C102=1</formula>
    </cfRule>
    <cfRule type="expression" dxfId="51" priority="22" stopIfTrue="1">
      <formula>OR($C102=0,$C102=2,$C102=3,$C102=4)</formula>
    </cfRule>
  </conditionalFormatting>
  <conditionalFormatting sqref="D3:D85">
    <cfRule type="expression" dxfId="50" priority="17" stopIfTrue="1">
      <formula>$C3=1</formula>
    </cfRule>
    <cfRule type="expression" dxfId="49" priority="18" stopIfTrue="1">
      <formula>OR($C3=0,$C3=2,$C3=3,$C3=4)</formula>
    </cfRule>
  </conditionalFormatting>
  <conditionalFormatting sqref="E3:E85 B3:C85">
    <cfRule type="expression" dxfId="48" priority="19" stopIfTrue="1">
      <formula>$C3=1</formula>
    </cfRule>
    <cfRule type="expression" dxfId="47" priority="20" stopIfTrue="1">
      <formula>OR($C3=0,$C3=2,$C3=3,$C3=4)</formula>
    </cfRule>
  </conditionalFormatting>
  <conditionalFormatting sqref="D3:D85">
    <cfRule type="beginsWith" dxfId="46" priority="16" operator="beginsWith" text="(">
      <formula>LEFT(D3,LEN("("))="("</formula>
    </cfRule>
  </conditionalFormatting>
  <conditionalFormatting sqref="G3:H85 G90:H102">
    <cfRule type="expression" dxfId="45" priority="13" stopIfTrue="1">
      <formula>$C3=1</formula>
    </cfRule>
    <cfRule type="expression" dxfId="44" priority="14" stopIfTrue="1">
      <formula>OR($C3=0,$C3=2,$C3=3,$C3=4)</formula>
    </cfRule>
    <cfRule type="expression" dxfId="43" priority="15" stopIfTrue="1">
      <formula>AND(TIPOORCAMENTO="Licitado",$C3&lt;&gt;"L",$C3&lt;&gt;-1)</formula>
    </cfRule>
  </conditionalFormatting>
  <conditionalFormatting sqref="A86 D86 I86">
    <cfRule type="expression" dxfId="42" priority="6" stopIfTrue="1">
      <formula>$C86=1</formula>
    </cfRule>
    <cfRule type="expression" dxfId="41" priority="7" stopIfTrue="1">
      <formula>OR($C86=0,$C86=2,$C86=3,$C86=4)</formula>
    </cfRule>
  </conditionalFormatting>
  <conditionalFormatting sqref="H86">
    <cfRule type="expression" dxfId="40" priority="8" stopIfTrue="1">
      <formula>$C86=1</formula>
    </cfRule>
    <cfRule type="expression" dxfId="39" priority="9" stopIfTrue="1">
      <formula>OR($C86=0,$C86=2,$C86=3,$C86=4)</formula>
    </cfRule>
    <cfRule type="expression" dxfId="38" priority="10" stopIfTrue="1">
      <formula>AND(TIPOORCAMENTO="Licitado",$C86&lt;&gt;"L",$C86&lt;&gt;-1)</formula>
    </cfRule>
  </conditionalFormatting>
  <conditionalFormatting sqref="C86 E86:F86">
    <cfRule type="expression" dxfId="37" priority="11" stopIfTrue="1">
      <formula>$C86=1</formula>
    </cfRule>
    <cfRule type="expression" dxfId="36" priority="12" stopIfTrue="1">
      <formula>OR($C86=0,$C86=2,$C86=3,$C86=4)</formula>
    </cfRule>
  </conditionalFormatting>
  <conditionalFormatting sqref="D86">
    <cfRule type="beginsWith" dxfId="35" priority="5" operator="beginsWith" text="(">
      <formula>LEFT(D86,LEN("("))="("</formula>
    </cfRule>
  </conditionalFormatting>
  <conditionalFormatting sqref="J86">
    <cfRule type="expression" dxfId="34" priority="3" stopIfTrue="1">
      <formula>$C86=1</formula>
    </cfRule>
    <cfRule type="expression" dxfId="33" priority="4" stopIfTrue="1">
      <formula>OR($C86=0,$C86=2,$C86=3,$C86=4)</formula>
    </cfRule>
  </conditionalFormatting>
  <conditionalFormatting sqref="B86">
    <cfRule type="expression" dxfId="32" priority="1" stopIfTrue="1">
      <formula>$C86=1</formula>
    </cfRule>
    <cfRule type="expression" dxfId="31" priority="2" stopIfTrue="1">
      <formula>OR($C86=0,$C86=2,$C86=3,$C86=4)</formula>
    </cfRule>
  </conditionalFormatting>
  <dataValidations count="6">
    <dataValidation type="list" errorStyle="warning" allowBlank="1" showErrorMessage="1" errorTitle="Aviso BDI" error="Selecione um dos 3 BDI da lista._x000a__x000a_Caso tenha mais de 3 BDI nesta Planilha Orçamentária digite apenas valor percentual." sqref="H3:H102" xr:uid="{A322EC3A-6F45-46E7-B00D-17120AA99BED}">
      <mc:AlternateContent xmlns:x12ac="http://schemas.microsoft.com/office/spreadsheetml/2011/1/ac" xmlns:mc="http://schemas.openxmlformats.org/markup-compatibility/2006">
        <mc:Choice Requires="x12ac">
          <x12ac:list>BDI 1, BDI 2, BDI 3," 0,00%"</x12ac:list>
        </mc:Choice>
        <mc:Fallback>
          <formula1>"BDI 1, BDI 2, BDI 3, 0,00%"</formula1>
        </mc:Fallback>
      </mc:AlternateContent>
    </dataValidation>
    <dataValidation type="list" errorStyle="information" allowBlank="1" showInputMessage="1" prompt="Selecione uma sigla de unidade na lista suspensa." sqref="E3:E102" xr:uid="{8E9F14A9-47C4-4297-B6D4-74AF4E8A67CF}">
      <formula1>ListaTgov.Unidades</formula1>
    </dataValidation>
    <dataValidation allowBlank="1" showInputMessage="1" showErrorMessage="1" prompt="Para Orçamento Proposto, o Preço Unitário é resultado do produto do Custo Unitário pelo BDI._x000a_Para Orçamento Licitado, deve ser preenchido na Coluna AL." sqref="I3:I102" xr:uid="{BE6F4E53-33D6-44F5-B1E8-8C5532DCB3AF}"/>
    <dataValidation allowBlank="1" showInputMessage="1" showErrorMessage="1" prompt="A entrada de quantidades é feita na coluna AJ se acompanhamento por BM, ou na aba &quot;Memória de Cálculo/PLQ&quot; se acompanhamento por PLE." sqref="F3:F102" xr:uid="{56E67ED2-8499-4660-A27C-DAF1361CC5A8}"/>
    <dataValidation type="list" allowBlank="1" sqref="B3:B102" xr:uid="{E1C69C04-A47B-423A-A220-715EA41FAA2E}">
      <formula1>"SINAPI,SINAPI-I,SICRO,Composição,Cotação"</formula1>
      <formula2>0</formula2>
    </dataValidation>
    <dataValidation type="decimal" operator="greaterThan" allowBlank="1" showErrorMessage="1" error="Apenas números decimais maiores que zero." sqref="G3:G102" xr:uid="{E046877B-327E-42D0-B051-CAED93CF1C8F}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0" scale="5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19C1E-139B-4C1C-8974-B855CEC3D5E6}">
  <dimension ref="A1:J31"/>
  <sheetViews>
    <sheetView showGridLines="0" tabSelected="1" view="pageBreakPreview" zoomScaleNormal="100" zoomScaleSheetLayoutView="100" workbookViewId="0">
      <selection activeCell="I23" sqref="I23"/>
    </sheetView>
  </sheetViews>
  <sheetFormatPr defaultRowHeight="15" x14ac:dyDescent="0.25"/>
  <cols>
    <col min="1" max="1" width="12.28515625" customWidth="1"/>
    <col min="2" max="2" width="19.5703125" customWidth="1"/>
    <col min="3" max="3" width="11.5703125" customWidth="1"/>
    <col min="4" max="4" width="11.28515625" customWidth="1"/>
    <col min="5" max="5" width="14.28515625" customWidth="1"/>
    <col min="6" max="10" width="19.5703125" customWidth="1"/>
  </cols>
  <sheetData>
    <row r="1" spans="1:10" x14ac:dyDescent="0.25">
      <c r="A1" s="63" t="s">
        <v>312</v>
      </c>
      <c r="B1" s="64" t="s">
        <v>315</v>
      </c>
      <c r="C1" s="65"/>
      <c r="D1" s="65"/>
      <c r="E1" s="71" t="s">
        <v>477</v>
      </c>
      <c r="F1" s="72" t="s">
        <v>478</v>
      </c>
      <c r="G1" s="73">
        <v>1</v>
      </c>
      <c r="H1" s="74">
        <v>2</v>
      </c>
      <c r="I1" s="74">
        <v>3</v>
      </c>
      <c r="J1" s="74">
        <v>4</v>
      </c>
    </row>
    <row r="2" spans="1:10" x14ac:dyDescent="0.25">
      <c r="A2" s="63"/>
      <c r="B2" s="64"/>
      <c r="C2" s="66"/>
      <c r="D2" s="66"/>
      <c r="E2" s="71"/>
      <c r="F2" s="72"/>
      <c r="G2" s="75">
        <v>45597</v>
      </c>
      <c r="H2" s="76">
        <v>45627</v>
      </c>
      <c r="I2" s="76">
        <v>45658</v>
      </c>
      <c r="J2" s="76">
        <v>45689</v>
      </c>
    </row>
    <row r="3" spans="1:10" x14ac:dyDescent="0.25">
      <c r="A3" s="67" t="s">
        <v>198</v>
      </c>
      <c r="B3" s="68" t="s">
        <v>427</v>
      </c>
      <c r="C3" s="68"/>
      <c r="D3" s="68"/>
      <c r="E3" s="77">
        <v>1046939.45</v>
      </c>
      <c r="F3" s="78" t="s">
        <v>479</v>
      </c>
      <c r="G3" s="79">
        <v>0.13802673449739619</v>
      </c>
      <c r="H3" s="79">
        <v>0.11055782977707068</v>
      </c>
      <c r="I3" s="79">
        <v>0.41535924642060246</v>
      </c>
      <c r="J3" s="79">
        <v>0.33605618930493059</v>
      </c>
    </row>
    <row r="4" spans="1:10" x14ac:dyDescent="0.25">
      <c r="A4" s="69"/>
      <c r="B4" s="70" t="s">
        <v>476</v>
      </c>
      <c r="C4" s="70"/>
      <c r="D4" s="70"/>
      <c r="E4" s="80"/>
      <c r="F4" s="81"/>
      <c r="G4" s="82"/>
      <c r="H4" s="82"/>
      <c r="I4" s="82"/>
      <c r="J4" s="82"/>
    </row>
    <row r="5" spans="1:10" x14ac:dyDescent="0.25">
      <c r="A5" s="67" t="s">
        <v>199</v>
      </c>
      <c r="B5" s="68" t="s">
        <v>4</v>
      </c>
      <c r="C5" s="68"/>
      <c r="D5" s="68"/>
      <c r="E5" s="77">
        <v>52224.14</v>
      </c>
      <c r="F5" s="78" t="s">
        <v>479</v>
      </c>
      <c r="G5" s="79">
        <v>0.15</v>
      </c>
      <c r="H5" s="79">
        <v>0.15</v>
      </c>
      <c r="I5" s="79">
        <v>0.4</v>
      </c>
      <c r="J5" s="79">
        <v>0.3</v>
      </c>
    </row>
    <row r="6" spans="1:10" x14ac:dyDescent="0.25">
      <c r="A6" s="69"/>
      <c r="B6" s="70" t="s">
        <v>476</v>
      </c>
      <c r="C6" s="70"/>
      <c r="D6" s="70"/>
      <c r="E6" s="80"/>
      <c r="F6" s="81"/>
      <c r="G6" s="82">
        <v>0.15</v>
      </c>
      <c r="H6" s="82">
        <v>0.15</v>
      </c>
      <c r="I6" s="82">
        <v>0.4</v>
      </c>
      <c r="J6" s="82">
        <v>0.3</v>
      </c>
    </row>
    <row r="7" spans="1:10" x14ac:dyDescent="0.25">
      <c r="A7" s="67" t="s">
        <v>215</v>
      </c>
      <c r="B7" s="68" t="s">
        <v>428</v>
      </c>
      <c r="C7" s="68"/>
      <c r="D7" s="68"/>
      <c r="E7" s="77">
        <v>201.26</v>
      </c>
      <c r="F7" s="78" t="s">
        <v>479</v>
      </c>
      <c r="G7" s="79">
        <v>1</v>
      </c>
      <c r="H7" s="79">
        <v>0</v>
      </c>
      <c r="I7" s="79">
        <v>0</v>
      </c>
      <c r="J7" s="79">
        <v>0</v>
      </c>
    </row>
    <row r="8" spans="1:10" x14ac:dyDescent="0.25">
      <c r="A8" s="69"/>
      <c r="B8" s="70" t="s">
        <v>476</v>
      </c>
      <c r="C8" s="70"/>
      <c r="D8" s="70"/>
      <c r="E8" s="80"/>
      <c r="F8" s="81"/>
      <c r="G8" s="82">
        <v>1</v>
      </c>
      <c r="H8" s="82"/>
      <c r="I8" s="82"/>
      <c r="J8" s="82"/>
    </row>
    <row r="9" spans="1:10" x14ac:dyDescent="0.25">
      <c r="A9" s="67" t="s">
        <v>222</v>
      </c>
      <c r="B9" s="68" t="s">
        <v>39</v>
      </c>
      <c r="C9" s="68"/>
      <c r="D9" s="68"/>
      <c r="E9" s="77">
        <v>28557.02</v>
      </c>
      <c r="F9" s="78" t="s">
        <v>479</v>
      </c>
      <c r="G9" s="79">
        <v>1</v>
      </c>
      <c r="H9" s="79">
        <v>0</v>
      </c>
      <c r="I9" s="79">
        <v>0</v>
      </c>
      <c r="J9" s="79">
        <v>0</v>
      </c>
    </row>
    <row r="10" spans="1:10" x14ac:dyDescent="0.25">
      <c r="A10" s="69"/>
      <c r="B10" s="70" t="s">
        <v>476</v>
      </c>
      <c r="C10" s="70"/>
      <c r="D10" s="70"/>
      <c r="E10" s="80"/>
      <c r="F10" s="81"/>
      <c r="G10" s="82">
        <v>1</v>
      </c>
      <c r="H10" s="82"/>
      <c r="I10" s="82"/>
      <c r="J10" s="82"/>
    </row>
    <row r="11" spans="1:10" x14ac:dyDescent="0.25">
      <c r="A11" s="67" t="s">
        <v>266</v>
      </c>
      <c r="B11" s="68" t="s">
        <v>53</v>
      </c>
      <c r="C11" s="68"/>
      <c r="D11" s="68"/>
      <c r="E11" s="77">
        <v>308324.95</v>
      </c>
      <c r="F11" s="78" t="s">
        <v>479</v>
      </c>
      <c r="G11" s="79">
        <v>0.35</v>
      </c>
      <c r="H11" s="79">
        <v>0.35</v>
      </c>
      <c r="I11" s="79">
        <v>0.3</v>
      </c>
      <c r="J11" s="79">
        <v>0</v>
      </c>
    </row>
    <row r="12" spans="1:10" x14ac:dyDescent="0.25">
      <c r="A12" s="69"/>
      <c r="B12" s="70" t="s">
        <v>476</v>
      </c>
      <c r="C12" s="70"/>
      <c r="D12" s="70"/>
      <c r="E12" s="80"/>
      <c r="F12" s="81"/>
      <c r="G12" s="82">
        <v>0.35</v>
      </c>
      <c r="H12" s="82">
        <v>0.35</v>
      </c>
      <c r="I12" s="82">
        <v>0.3</v>
      </c>
      <c r="J12" s="82"/>
    </row>
    <row r="13" spans="1:10" x14ac:dyDescent="0.25">
      <c r="A13" s="67" t="s">
        <v>284</v>
      </c>
      <c r="B13" s="68" t="s">
        <v>131</v>
      </c>
      <c r="C13" s="68"/>
      <c r="D13" s="68"/>
      <c r="E13" s="77">
        <v>531971.47</v>
      </c>
      <c r="F13" s="78" t="s">
        <v>479</v>
      </c>
      <c r="G13" s="79">
        <v>0</v>
      </c>
      <c r="H13" s="79">
        <v>0</v>
      </c>
      <c r="I13" s="79">
        <v>0.5</v>
      </c>
      <c r="J13" s="79">
        <v>0.5</v>
      </c>
    </row>
    <row r="14" spans="1:10" x14ac:dyDescent="0.25">
      <c r="A14" s="69"/>
      <c r="B14" s="70" t="s">
        <v>476</v>
      </c>
      <c r="C14" s="70"/>
      <c r="D14" s="70"/>
      <c r="E14" s="80"/>
      <c r="F14" s="81"/>
      <c r="G14" s="82"/>
      <c r="H14" s="82"/>
      <c r="I14" s="82">
        <v>0.5</v>
      </c>
      <c r="J14" s="82">
        <v>0.5</v>
      </c>
    </row>
    <row r="15" spans="1:10" x14ac:dyDescent="0.25">
      <c r="A15" s="67" t="s">
        <v>302</v>
      </c>
      <c r="B15" s="68" t="s">
        <v>159</v>
      </c>
      <c r="C15" s="68"/>
      <c r="D15" s="68"/>
      <c r="E15" s="77">
        <v>110966.21</v>
      </c>
      <c r="F15" s="78" t="s">
        <v>479</v>
      </c>
      <c r="G15" s="79">
        <v>0</v>
      </c>
      <c r="H15" s="79">
        <v>0</v>
      </c>
      <c r="I15" s="79">
        <v>0.5</v>
      </c>
      <c r="J15" s="79">
        <v>0.5</v>
      </c>
    </row>
    <row r="16" spans="1:10" x14ac:dyDescent="0.25">
      <c r="A16" s="69"/>
      <c r="B16" s="70" t="s">
        <v>476</v>
      </c>
      <c r="C16" s="70"/>
      <c r="D16" s="70"/>
      <c r="E16" s="80"/>
      <c r="F16" s="81"/>
      <c r="G16" s="82"/>
      <c r="H16" s="82"/>
      <c r="I16" s="82">
        <v>0.5</v>
      </c>
      <c r="J16" s="82">
        <v>0.5</v>
      </c>
    </row>
    <row r="17" spans="1:10" x14ac:dyDescent="0.25">
      <c r="A17" s="67" t="s">
        <v>309</v>
      </c>
      <c r="B17" s="68" t="s">
        <v>183</v>
      </c>
      <c r="C17" s="68"/>
      <c r="D17" s="68"/>
      <c r="E17" s="77">
        <v>13758.73</v>
      </c>
      <c r="F17" s="78" t="s">
        <v>479</v>
      </c>
      <c r="G17" s="79">
        <v>0</v>
      </c>
      <c r="H17" s="79">
        <v>0</v>
      </c>
      <c r="I17" s="79">
        <v>0</v>
      </c>
      <c r="J17" s="79">
        <v>1</v>
      </c>
    </row>
    <row r="18" spans="1:10" x14ac:dyDescent="0.25">
      <c r="A18" s="69"/>
      <c r="B18" s="70" t="s">
        <v>476</v>
      </c>
      <c r="C18" s="70"/>
      <c r="D18" s="70"/>
      <c r="E18" s="80"/>
      <c r="F18" s="81"/>
      <c r="G18" s="82"/>
      <c r="H18" s="82"/>
      <c r="I18" s="82"/>
      <c r="J18" s="82">
        <v>1</v>
      </c>
    </row>
    <row r="19" spans="1:10" x14ac:dyDescent="0.25">
      <c r="A19" s="67" t="s">
        <v>424</v>
      </c>
      <c r="B19" s="68" t="s">
        <v>194</v>
      </c>
      <c r="C19" s="68"/>
      <c r="D19" s="68"/>
      <c r="E19" s="77">
        <v>935.67</v>
      </c>
      <c r="F19" s="78" t="s">
        <v>479</v>
      </c>
      <c r="G19" s="79">
        <v>0</v>
      </c>
      <c r="H19" s="79">
        <v>0</v>
      </c>
      <c r="I19" s="79">
        <v>0</v>
      </c>
      <c r="J19" s="79">
        <v>1</v>
      </c>
    </row>
    <row r="20" spans="1:10" x14ac:dyDescent="0.25">
      <c r="A20" s="69"/>
      <c r="B20" s="70" t="s">
        <v>476</v>
      </c>
      <c r="C20" s="70"/>
      <c r="D20" s="70"/>
      <c r="E20" s="80"/>
      <c r="F20" s="81"/>
      <c r="G20" s="82"/>
      <c r="H20" s="82"/>
      <c r="I20" s="82"/>
      <c r="J20" s="82">
        <v>1</v>
      </c>
    </row>
    <row r="21" spans="1:10" x14ac:dyDescent="0.25">
      <c r="A21" s="83"/>
      <c r="B21" s="84"/>
      <c r="C21" s="84"/>
      <c r="D21" s="84"/>
      <c r="E21" s="92"/>
      <c r="F21" s="92"/>
      <c r="G21" s="84"/>
      <c r="H21" s="84"/>
      <c r="I21" s="84"/>
      <c r="J21" s="84"/>
    </row>
    <row r="22" spans="1:10" x14ac:dyDescent="0.25">
      <c r="A22" s="85" t="s">
        <v>480</v>
      </c>
      <c r="B22" s="85"/>
      <c r="C22" s="85"/>
      <c r="D22" s="86"/>
      <c r="E22" s="93"/>
      <c r="F22" s="94" t="s">
        <v>483</v>
      </c>
      <c r="G22" s="95">
        <v>0.13802673115431843</v>
      </c>
      <c r="H22" s="95">
        <v>0.11055783598564368</v>
      </c>
      <c r="I22" s="95">
        <v>0.4153592454654374</v>
      </c>
      <c r="J22" s="95">
        <v>0.33605618739460053</v>
      </c>
    </row>
    <row r="23" spans="1:10" x14ac:dyDescent="0.25">
      <c r="A23" s="85"/>
      <c r="B23" s="85"/>
      <c r="C23" s="85"/>
      <c r="D23" s="87"/>
      <c r="E23" s="96"/>
      <c r="F23" s="97" t="s">
        <v>484</v>
      </c>
      <c r="G23" s="98">
        <v>0</v>
      </c>
      <c r="H23" s="98">
        <v>0</v>
      </c>
      <c r="I23" s="98">
        <v>0</v>
      </c>
      <c r="J23" s="98">
        <v>0</v>
      </c>
    </row>
    <row r="24" spans="1:10" x14ac:dyDescent="0.25">
      <c r="A24" s="88"/>
      <c r="B24" s="89"/>
      <c r="C24" s="89"/>
      <c r="D24" s="90" t="s">
        <v>481</v>
      </c>
      <c r="E24" s="99"/>
      <c r="F24" s="100" t="s">
        <v>485</v>
      </c>
      <c r="G24" s="101">
        <v>144505.63</v>
      </c>
      <c r="H24" s="101">
        <v>115747.35999999999</v>
      </c>
      <c r="I24" s="101">
        <v>434855.98</v>
      </c>
      <c r="J24" s="101">
        <v>351830.48</v>
      </c>
    </row>
    <row r="25" spans="1:10" x14ac:dyDescent="0.25">
      <c r="A25" s="88"/>
      <c r="B25" s="89"/>
      <c r="C25" s="89"/>
      <c r="D25" s="90"/>
      <c r="E25" s="102"/>
      <c r="F25" s="103" t="s">
        <v>486</v>
      </c>
      <c r="G25" s="104">
        <v>0</v>
      </c>
      <c r="H25" s="104">
        <v>0</v>
      </c>
      <c r="I25" s="104">
        <v>0</v>
      </c>
      <c r="J25" s="104">
        <v>0</v>
      </c>
    </row>
    <row r="26" spans="1:10" x14ac:dyDescent="0.25">
      <c r="A26" s="89"/>
      <c r="B26" s="89"/>
      <c r="C26" s="89"/>
      <c r="D26" s="91"/>
      <c r="E26" s="105"/>
      <c r="F26" s="106" t="s">
        <v>487</v>
      </c>
      <c r="G26" s="107">
        <v>144505.63</v>
      </c>
      <c r="H26" s="107">
        <v>115747.35999999999</v>
      </c>
      <c r="I26" s="107">
        <v>434855.98</v>
      </c>
      <c r="J26" s="107">
        <v>351830.48</v>
      </c>
    </row>
    <row r="27" spans="1:10" x14ac:dyDescent="0.25">
      <c r="A27" s="89"/>
      <c r="B27" s="89"/>
      <c r="C27" s="89"/>
      <c r="D27" s="86"/>
      <c r="E27" s="93"/>
      <c r="F27" s="94" t="s">
        <v>483</v>
      </c>
      <c r="G27" s="95">
        <v>0.13800000000000001</v>
      </c>
      <c r="H27" s="95">
        <v>0.24859999999999999</v>
      </c>
      <c r="I27" s="95">
        <v>0.66390000000000005</v>
      </c>
      <c r="J27" s="95">
        <v>1</v>
      </c>
    </row>
    <row r="28" spans="1:10" x14ac:dyDescent="0.25">
      <c r="A28" s="89"/>
      <c r="B28" s="89"/>
      <c r="C28" s="89"/>
      <c r="D28" s="87"/>
      <c r="E28" s="96"/>
      <c r="F28" s="97" t="s">
        <v>484</v>
      </c>
      <c r="G28" s="98">
        <v>0</v>
      </c>
      <c r="H28" s="98">
        <v>0</v>
      </c>
      <c r="I28" s="98">
        <v>0</v>
      </c>
      <c r="J28" s="98">
        <v>0</v>
      </c>
    </row>
    <row r="29" spans="1:10" x14ac:dyDescent="0.25">
      <c r="A29" s="89"/>
      <c r="B29" s="89"/>
      <c r="C29" s="89"/>
      <c r="D29" s="90" t="s">
        <v>482</v>
      </c>
      <c r="E29" s="99"/>
      <c r="F29" s="100" t="s">
        <v>485</v>
      </c>
      <c r="G29" s="101">
        <v>144505.6335</v>
      </c>
      <c r="H29" s="101">
        <v>260252.98699999999</v>
      </c>
      <c r="I29" s="101">
        <v>695108.96799999999</v>
      </c>
      <c r="J29" s="101">
        <v>1046939.45</v>
      </c>
    </row>
    <row r="30" spans="1:10" x14ac:dyDescent="0.25">
      <c r="A30" s="89"/>
      <c r="B30" s="89"/>
      <c r="C30" s="89"/>
      <c r="D30" s="90"/>
      <c r="E30" s="102"/>
      <c r="F30" s="103" t="s">
        <v>486</v>
      </c>
      <c r="G30" s="104">
        <v>0</v>
      </c>
      <c r="H30" s="104">
        <v>0</v>
      </c>
      <c r="I30" s="104">
        <v>0</v>
      </c>
      <c r="J30" s="104">
        <v>0</v>
      </c>
    </row>
    <row r="31" spans="1:10" x14ac:dyDescent="0.25">
      <c r="B31" s="89"/>
      <c r="C31" s="89"/>
      <c r="D31" s="90"/>
      <c r="E31" s="99"/>
      <c r="F31" s="108" t="s">
        <v>487</v>
      </c>
      <c r="G31" s="109">
        <v>144505.6335</v>
      </c>
      <c r="H31" s="109">
        <v>260252.98699999999</v>
      </c>
      <c r="I31" s="109">
        <v>695108.96799999999</v>
      </c>
      <c r="J31" s="109">
        <v>1046939.45</v>
      </c>
    </row>
  </sheetData>
  <mergeCells count="5">
    <mergeCell ref="A1:A2"/>
    <mergeCell ref="B1:B2"/>
    <mergeCell ref="E1:E2"/>
    <mergeCell ref="F1:F2"/>
    <mergeCell ref="A22:C23"/>
  </mergeCells>
  <conditionalFormatting sqref="A8:E8 A6:E6 A4:E4">
    <cfRule type="expression" dxfId="30" priority="28" stopIfTrue="1">
      <formula>$M3=2</formula>
    </cfRule>
    <cfRule type="expression" dxfId="29" priority="29" stopIfTrue="1">
      <formula>AND($M3=1,$S3&lt;&gt;"")</formula>
    </cfRule>
  </conditionalFormatting>
  <conditionalFormatting sqref="A7:E7 A5:E5 A3:E3">
    <cfRule type="expression" dxfId="28" priority="30" stopIfTrue="1">
      <formula>$M3=2</formula>
    </cfRule>
    <cfRule type="expression" dxfId="27" priority="31" stopIfTrue="1">
      <formula>AND($M3=1,$S3&lt;&gt;"")</formula>
    </cfRule>
  </conditionalFormatting>
  <conditionalFormatting sqref="G1:G2">
    <cfRule type="expression" dxfId="26" priority="27" stopIfTrue="1">
      <formula>NOT(ISNUMBER(F$12))</formula>
    </cfRule>
  </conditionalFormatting>
  <conditionalFormatting sqref="G8:J8 G6:J6 G4:J4">
    <cfRule type="expression" dxfId="25" priority="26" stopIfTrue="1">
      <formula>AND(ISNUMBER($H3),$H3&lt;&gt;0)</formula>
    </cfRule>
  </conditionalFormatting>
  <conditionalFormatting sqref="G7:J7 G5:J5 G3:J3">
    <cfRule type="expression" dxfId="24" priority="25" stopIfTrue="1">
      <formula>G3&lt;&gt;0</formula>
    </cfRule>
  </conditionalFormatting>
  <conditionalFormatting sqref="G8:J8 G6:J6 G4:J4">
    <cfRule type="expression" dxfId="23" priority="24">
      <formula>AND(_xlfn.SINGLE(ACOMPANHAMENTO)="BM",G4&gt;ROUND(G4,4))</formula>
    </cfRule>
  </conditionalFormatting>
  <conditionalFormatting sqref="A14:E14 A12:E12 A10:E10">
    <cfRule type="expression" dxfId="22" priority="20" stopIfTrue="1">
      <formula>$M9=2</formula>
    </cfRule>
    <cfRule type="expression" dxfId="21" priority="21" stopIfTrue="1">
      <formula>AND($M9=1,$S9&lt;&gt;"")</formula>
    </cfRule>
  </conditionalFormatting>
  <conditionalFormatting sqref="A13:E13 A11:E11 A9:E9">
    <cfRule type="expression" dxfId="20" priority="22" stopIfTrue="1">
      <formula>$M9=2</formula>
    </cfRule>
    <cfRule type="expression" dxfId="19" priority="23" stopIfTrue="1">
      <formula>AND($M9=1,$S9&lt;&gt;"")</formula>
    </cfRule>
  </conditionalFormatting>
  <conditionalFormatting sqref="G14:J14 G12:J12 G10:J10">
    <cfRule type="expression" dxfId="18" priority="19" stopIfTrue="1">
      <formula>AND(ISNUMBER($H9),$H9&lt;&gt;0)</formula>
    </cfRule>
  </conditionalFormatting>
  <conditionalFormatting sqref="G13:J13 G11:J11 G9:J9">
    <cfRule type="expression" dxfId="17" priority="18" stopIfTrue="1">
      <formula>G9&lt;&gt;0</formula>
    </cfRule>
  </conditionalFormatting>
  <conditionalFormatting sqref="G14:J14 G12:J12 G10:J10">
    <cfRule type="expression" dxfId="16" priority="17">
      <formula>AND(_xlfn.SINGLE(ACOMPANHAMENTO)="BM",G10&gt;ROUND(G10,4))</formula>
    </cfRule>
  </conditionalFormatting>
  <conditionalFormatting sqref="A18:E18 A16:E16">
    <cfRule type="expression" dxfId="15" priority="13" stopIfTrue="1">
      <formula>$M15=2</formula>
    </cfRule>
    <cfRule type="expression" dxfId="14" priority="14" stopIfTrue="1">
      <formula>AND($M15=1,$S15&lt;&gt;"")</formula>
    </cfRule>
  </conditionalFormatting>
  <conditionalFormatting sqref="A17:E17 A15:E15">
    <cfRule type="expression" dxfId="13" priority="15" stopIfTrue="1">
      <formula>$M15=2</formula>
    </cfRule>
    <cfRule type="expression" dxfId="12" priority="16" stopIfTrue="1">
      <formula>AND($M15=1,$S15&lt;&gt;"")</formula>
    </cfRule>
  </conditionalFormatting>
  <conditionalFormatting sqref="G18:J18 G16:J16">
    <cfRule type="expression" dxfId="11" priority="12" stopIfTrue="1">
      <formula>AND(ISNUMBER($H15),$H15&lt;&gt;0)</formula>
    </cfRule>
  </conditionalFormatting>
  <conditionalFormatting sqref="G17:J17 G15:J15">
    <cfRule type="expression" dxfId="10" priority="11" stopIfTrue="1">
      <formula>G15&lt;&gt;0</formula>
    </cfRule>
  </conditionalFormatting>
  <conditionalFormatting sqref="G18:J18 G16:J16">
    <cfRule type="expression" dxfId="9" priority="10">
      <formula>AND(_xlfn.SINGLE(ACOMPANHAMENTO)="BM",G16&gt;ROUND(G16,4))</formula>
    </cfRule>
  </conditionalFormatting>
  <conditionalFormatting sqref="A20:E20">
    <cfRule type="expression" dxfId="8" priority="6" stopIfTrue="1">
      <formula>$M19=2</formula>
    </cfRule>
    <cfRule type="expression" dxfId="7" priority="7" stopIfTrue="1">
      <formula>AND($M19=1,$S19&lt;&gt;"")</formula>
    </cfRule>
  </conditionalFormatting>
  <conditionalFormatting sqref="A19:E19">
    <cfRule type="expression" dxfId="6" priority="8" stopIfTrue="1">
      <formula>$M19=2</formula>
    </cfRule>
    <cfRule type="expression" dxfId="5" priority="9" stopIfTrue="1">
      <formula>AND($M19=1,$S19&lt;&gt;"")</formula>
    </cfRule>
  </conditionalFormatting>
  <conditionalFormatting sqref="G20:J20">
    <cfRule type="expression" dxfId="4" priority="5" stopIfTrue="1">
      <formula>AND(ISNUMBER($H19),$H19&lt;&gt;0)</formula>
    </cfRule>
  </conditionalFormatting>
  <conditionalFormatting sqref="G19:J19">
    <cfRule type="expression" dxfId="3" priority="4" stopIfTrue="1">
      <formula>G19&lt;&gt;0</formula>
    </cfRule>
  </conditionalFormatting>
  <conditionalFormatting sqref="G20:J20">
    <cfRule type="expression" dxfId="2" priority="3">
      <formula>AND(_xlfn.SINGLE(ACOMPANHAMENTO)="BM",G20&gt;ROUND(G20,4))</formula>
    </cfRule>
  </conditionalFormatting>
  <conditionalFormatting sqref="G31:J31 G22:J22 G24:J24 G26:J27 G29:J29">
    <cfRule type="expression" dxfId="1" priority="1" stopIfTrue="1">
      <formula>F$47=1</formula>
    </cfRule>
  </conditionalFormatting>
  <conditionalFormatting sqref="G23:J23 G25:J25 G28:J28 G30:J30">
    <cfRule type="expression" dxfId="0" priority="2" stopIfTrue="1">
      <formula>F$47=1</formula>
    </cfRule>
  </conditionalFormatting>
  <dataValidations count="4">
    <dataValidation allowBlank="1" showInputMessage="1" showErrorMessage="1" prompt="Preencha na célula de baixo. Se o acompanhamento for PLE, preencha no botão PREENCHIMENTO POR EVENTOS, acima." sqref="G3:J3 G5:J5 G7:J7 G9:J9 G11:J11 G13:J13 G15:J15 G17:J17 G19:J19" xr:uid="{52669E68-DC0A-4AD9-B1EB-33F20833C02C}"/>
    <dataValidation type="date" operator="greaterThan" allowBlank="1" showInputMessage="1" showErrorMessage="1" errorTitle="Erro" error="Digite somente datas." sqref="G2" xr:uid="{0817B41F-73D0-41BC-AC1D-8363A567DD0B}">
      <formula1>36526</formula1>
    </dataValidation>
    <dataValidation type="decimal" allowBlank="1" showErrorMessage="1" error="Porcentagem Acumulada &gt; 100%." sqref="G4:J4 G6:J6 G8:J8 G10:J10 G12:J12 G14:J14 G16:J16 G18:J18 G20:J20" xr:uid="{2EBA20EE-426F-44F1-AA8F-DCDBC4750A7B}">
      <formula1>0</formula1>
      <formula2>CRONO.MaxParc</formula2>
    </dataValidation>
    <dataValidation type="whole" operator="greaterThan" allowBlank="1" showErrorMessage="1" sqref="G1" xr:uid="{63421D05-DB8A-4EDB-826D-74D5FD1F50EB}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0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BDI 01</vt:lpstr>
      <vt:lpstr>BDI 02</vt:lpstr>
      <vt:lpstr>Orçamento R. Aristeu Rodolfo</vt:lpstr>
      <vt:lpstr>Cronograma R. Aristeu Rodolfo</vt:lpstr>
      <vt:lpstr>Orçamento R. Heliodoro Muniz</vt:lpstr>
      <vt:lpstr>Cronograma R. Heliodoro Muniz</vt:lpstr>
      <vt:lpstr>Orçamento R. Clelio Miola</vt:lpstr>
      <vt:lpstr>Cronograma R. Clelio Miola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Vinícius Bernardi</dc:creator>
  <cp:lastModifiedBy>Vinícius Bernardi</cp:lastModifiedBy>
  <dcterms:created xsi:type="dcterms:W3CDTF">2025-08-05T19:22:01Z</dcterms:created>
  <dcterms:modified xsi:type="dcterms:W3CDTF">2025-08-05T19:39:57Z</dcterms:modified>
</cp:coreProperties>
</file>