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çamento" sheetId="1" r:id="rId4"/>
    <sheet name="Cronograma" sheetId="2" r:id="rId5"/>
    <sheet name="Nívei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<sst xmlns="http://schemas.openxmlformats.org/spreadsheetml/2006/main" uniqueCount="977">
  <si>
    <t>Lages</t>
  </si>
  <si>
    <t>ORÇAMENTO DE OBRA</t>
  </si>
  <si>
    <t>Código:</t>
  </si>
  <si>
    <t>04/2026</t>
  </si>
  <si>
    <t>Razão Social:</t>
  </si>
  <si>
    <t>Nome:</t>
  </si>
  <si>
    <t>RECUPERAÇÃO DO ORION PARQUE TECNOLÓGICO</t>
  </si>
  <si>
    <t>CNPJ:</t>
  </si>
  <si>
    <t>Descrição:</t>
  </si>
  <si>
    <t>Serviços de restauração e reforma do Orion Parque Tecnológico, compreendendo intervenções destinadas à recuperação física, funcional e estética do espaço.</t>
  </si>
  <si>
    <t>⚠️ INSTRUÇÕES: Preencha a Razão Social (F4), CNPJ (F5) e apenas a coluna "PREÇO UNIT." (coluna G) com seus valores. As demais colunas são calculadas automaticamente.</t>
  </si>
  <si>
    <t>ITEM</t>
  </si>
  <si>
    <t>CÓD.</t>
  </si>
  <si>
    <t>TABELA</t>
  </si>
  <si>
    <t>DESCRIÇÃO</t>
  </si>
  <si>
    <t>UNID.</t>
  </si>
  <si>
    <t>QTDE</t>
  </si>
  <si>
    <t>PREÇO UNIT.</t>
  </si>
  <si>
    <t>TOTAL</t>
  </si>
  <si>
    <t>% BDI</t>
  </si>
  <si>
    <t>PREÇO UNIT. C/ BDI</t>
  </si>
  <si>
    <t>TOTAL C/ BDI</t>
  </si>
  <si>
    <t>PREÇO ORIG.</t>
  </si>
  <si>
    <t>TOTAL ORIG.</t>
  </si>
  <si>
    <t>TOTAL C/ BDI ORIG.</t>
  </si>
  <si>
    <t>VAR %</t>
  </si>
  <si>
    <t>1</t>
  </si>
  <si>
    <t>-</t>
  </si>
  <si>
    <t>SERVIÇOS COMPLEMENTARES</t>
  </si>
  <si>
    <t>1.1</t>
  </si>
  <si>
    <t xml:space="preserve">  ADMINISTRAÇÃO LOCAL</t>
  </si>
  <si>
    <t>1.1.1</t>
  </si>
  <si>
    <t>COMP-ADM-1</t>
  </si>
  <si>
    <t>Composição</t>
  </si>
  <si>
    <t xml:space="preserve">    ADMINISTRAÇÃO LOCAL, CONFORME ACÓRDÃO 2622/2013 TCU (APROXIMADAMENTE 6,23% DO CUSTO DIRETO) - MEDIÇÃO CONFORME PERCENTUAL FINANCEIRO DE EXECUÇÃO.</t>
  </si>
  <si>
    <t>UN</t>
  </si>
  <si>
    <t>1.2</t>
  </si>
  <si>
    <t xml:space="preserve">  PLACA DE OBRA</t>
  </si>
  <si>
    <t>1.2.1</t>
  </si>
  <si>
    <t>103689</t>
  </si>
  <si>
    <t>SINAPI</t>
  </si>
  <si>
    <t xml:space="preserve">    FORNECIMENTO E INSTALAÇÃO DE PLACA DE OBRA COM CHAPA GALVANIZADA E ESTRUTURA DE MADEIRA. AF_03/2022_PS</t>
  </si>
  <si>
    <t>M2</t>
  </si>
  <si>
    <t>2</t>
  </si>
  <si>
    <t>PARTE EXTERNA</t>
  </si>
  <si>
    <t>2.1</t>
  </si>
  <si>
    <t xml:space="preserve">  TÉRREO - FACHADA OESTE E LESTE</t>
  </si>
  <si>
    <t>2.1.1</t>
  </si>
  <si>
    <t>104791</t>
  </si>
  <si>
    <t xml:space="preserve">    DEMOLIÇÃO DE ARGAMASSAS, DE FORMA DE FORMA MECANIZADA COM MARTELETE, SEM REAPROVEITAMENTO. AF_09/2023</t>
  </si>
  <si>
    <t>2.1.2</t>
  </si>
  <si>
    <t>100981</t>
  </si>
  <si>
    <t xml:space="preserve">    CARGA, MANOBRA E DESCARGA DE ENTULHO EM CAMINHÃO BASCULANTE 6 M³ - CARGA COM ESCAVADEIRA HIDRÁULICA (CAÇAMBA DE 0,80 M³ / 111 HP) E DESCARGA LIVRE (UNIDADE: M3). AF_07/2020</t>
  </si>
  <si>
    <t>M3</t>
  </si>
  <si>
    <t>2.1.3</t>
  </si>
  <si>
    <t>97914</t>
  </si>
  <si>
    <t xml:space="preserve">    TRANSPORTE COM CAMINHÃO BASCULANTE DE 6 M³, EM VIA URBANA PAVIMENTADA, DMT ATÉ 30 KM (UNIDADE: M3XKM). AF_07/2020</t>
  </si>
  <si>
    <t>M3XKM</t>
  </si>
  <si>
    <t>2.1.4</t>
  </si>
  <si>
    <t>99814</t>
  </si>
  <si>
    <t xml:space="preserve">    LIMPEZA DE SUPERFÍCIE PISO OU PAREDE COM JATO DE ALTA PRESSÃO. AF_10/2025</t>
  </si>
  <si>
    <t>2.1.5</t>
  </si>
  <si>
    <t>COMP-CHA-1</t>
  </si>
  <si>
    <t xml:space="preserve">    CHAPISCO APLICADO EM ALVENARIAS E ESTRUTURAS DE CONCRETO DE FACHADA, COM EQUIPAMENTO DE PROJEÇÃO. ARGAMASSA TRAÇO 1:3 COM ADITIVO IMPERMEABILIZANTE E PREPARO EM BETONEIRA DE 400 L</t>
  </si>
  <si>
    <t>2.1.6</t>
  </si>
  <si>
    <t>COMP-EMB-1</t>
  </si>
  <si>
    <t xml:space="preserve">    EMBOÇO OU MASSA ÚNICA EM ARAGAMASSA 1:3 COM ADITIVO IMPERMEABILIZANTE, PREPARO MECÂNICO COM BETONEIRA 400 L, APLICADA COM PROJETOR EM PANOS DE FACHADA, ESPESSURA DE 25 MM, ACESSO POR BALANCIM MANUAL</t>
  </si>
  <si>
    <t>2.1.7</t>
  </si>
  <si>
    <t>88485</t>
  </si>
  <si>
    <t xml:space="preserve">    FUNDO SELADOR ACRÍLICO, APLICAÇÃO MANUAL EM PAREDE, UMA DEMÃO. AF_04/2023</t>
  </si>
  <si>
    <t>2.1.8</t>
  </si>
  <si>
    <t>95623</t>
  </si>
  <si>
    <t xml:space="preserve">    APLICAÇÃO MANUAL DE TINTA LÁTEX ACRÍLICA EM PANOS SEM PRESENÇA DE VÃOS DE EDIFÍCIOS DE MÚLTIPLOS PAVIMENTOS, DUAS DEMÃOS. AF_03/2024</t>
  </si>
  <si>
    <t>2.2</t>
  </si>
  <si>
    <t xml:space="preserve">  RESERVATÓRIO SUPERIOR - OESTE</t>
  </si>
  <si>
    <t>2.2.1</t>
  </si>
  <si>
    <t xml:space="preserve">    LAJE DE COBERTURA</t>
  </si>
  <si>
    <t>2.2.1.1</t>
  </si>
  <si>
    <t xml:space="preserve">      DEMOLIÇÃO DE ARGAMASSAS, DE FORMA DE FORMA MECANIZADA COM MARTELETE, SEM REAPROVEITAMENTO. AF_09/2023</t>
  </si>
  <si>
    <t>2.2.1.2</t>
  </si>
  <si>
    <t xml:space="preserve">      CARGA, MANOBRA E DESCARGA DE ENTULHO EM CAMINHÃO BASCULANTE 6 M³ - CARGA COM ESCAVADEIRA HIDRÁULICA (CAÇAMBA DE 0,80 M³ / 111 HP) E DESCARGA LIVRE (UNIDADE: M3). AF_07/2020</t>
  </si>
  <si>
    <t>2.2.1.3</t>
  </si>
  <si>
    <t xml:space="preserve">      TRANSPORTE COM CAMINHÃO BASCULANTE DE 6 M³, EM VIA URBANA PAVIMENTADA, DMT ATÉ 30 KM (UNIDADE: M3XKM). AF_07/2020</t>
  </si>
  <si>
    <t>2.2.1.4</t>
  </si>
  <si>
    <t xml:space="preserve">      LIMPEZA DE SUPERFÍCIE PISO OU PAREDE COM JATO DE ALTA PRESSÃO. AF_10/2025</t>
  </si>
  <si>
    <t>2.2.1.5</t>
  </si>
  <si>
    <t>87745</t>
  </si>
  <si>
    <t xml:space="preserve">      CONTRAPISO EM ARGAMASSA TRAÇO 1:4 (CIMENTO E AREIA), PREPARO MECÂNICO COM BETONEIRA 400 L, APLICADO EM ÁREAS MOLHADAS SOBRE LAJE, ADERIDO, ACABAMENTO NÃO REFORÇADO, ESPESSURA 3CM. AF_07/2021</t>
  </si>
  <si>
    <t>2.2.1.6</t>
  </si>
  <si>
    <t>98547</t>
  </si>
  <si>
    <t xml:space="preserve">      IMPERMEABILIZAÇÃO DE SUPERFÍCIE COM MANTA ASFÁLTICA, DUAS CAMADAS, INCLUSIVE APLICAÇÃO DE PRIMER ASFÁLTICO, E=3MM E E=4MM. AF_09/2023</t>
  </si>
  <si>
    <t>2.2.1.7</t>
  </si>
  <si>
    <t>87765</t>
  </si>
  <si>
    <t xml:space="preserve">      CONTRAPISO EM ARGAMASSA TRAÇO 1:4 (CIMENTO E AREIA), PREPARO MECÂNICO COM BETONEIRA 400 L, APLICADO EM ÁREAS MOLHADAS SOBRE IMPERMEABILIZAÇÃO, ACABAMENTO NÃO REFORÇADO, ESPESSURA 4CM. AF_07/2021</t>
  </si>
  <si>
    <t>2.2.1.8</t>
  </si>
  <si>
    <t>104595</t>
  </si>
  <si>
    <t xml:space="preserve">      REVESTIMENTO CERÂMICO PARA PISO COM PLACAS TIPO ESMALTADA DE DIMENSÕES 80X80 CM APLICADA EM AMBIENTES DE ÁREA MAIOR QUE 10 M². AF_02/2023_PE</t>
  </si>
  <si>
    <t>2.2.1.9</t>
  </si>
  <si>
    <t>101979</t>
  </si>
  <si>
    <t xml:space="preserve">      CHAPIM (RUFO CAPA) EM AÇO GALVANIZADO, CORTE 33. AF_11/2020</t>
  </si>
  <si>
    <t>M</t>
  </si>
  <si>
    <t>2.2.2</t>
  </si>
  <si>
    <t xml:space="preserve">    FACE INTERNA DA PLATIBANDA</t>
  </si>
  <si>
    <t>2.2.2.1</t>
  </si>
  <si>
    <t>2.2.2.2</t>
  </si>
  <si>
    <t>2.2.2.3</t>
  </si>
  <si>
    <t>2.2.2.4</t>
  </si>
  <si>
    <t>2.2.2.5</t>
  </si>
  <si>
    <t>COMP-CHA-2</t>
  </si>
  <si>
    <t xml:space="preserve">      CHAPISCO APLICADO EM ALVENARIAS E ESTRUTURAS DE CONCRETO, COM COLHER DE PEDREIRO. ARGAMASSA TRAÇO 1:3 COM ADIÇÃO DE IMPERMEABILIZANTE E PREPARO EM BETONEIRA 400L.</t>
  </si>
  <si>
    <t>2.2.2.6</t>
  </si>
  <si>
    <t>COMP-EMB-2</t>
  </si>
  <si>
    <t xml:space="preserve">      EMBOÇO, EM ARGAMASSA TRAÇO 1:3 COM ADITIVO IMPERMEABILIZANTE, PREPARO MECÂNICO, APLICADO COM EQUIPAMENTO DE MISTURA E PROJEÇÃO DE ARGAMASSA EM PAREDES INTERNAS, E = 10MM, COM TALISCAS.</t>
  </si>
  <si>
    <t>2.2.2.7</t>
  </si>
  <si>
    <t>2.2.2.8</t>
  </si>
  <si>
    <t>COMP-EMB-3</t>
  </si>
  <si>
    <t xml:space="preserve">      EMBOÇO, EM ARGAMASSA TRAÇO 1:3 COM ADITIVO IMPERMEABILIZANTE, PREPARO MECÂNICO, APLICADO COM EQUIPAMENTO DE MISTURA E PROJEÇÃO DE ARGAMASSA EM PAREDES, E = 15MM, COM TALISCAS.</t>
  </si>
  <si>
    <t>2.2.2.9</t>
  </si>
  <si>
    <t>104619</t>
  </si>
  <si>
    <t xml:space="preserve">      RODAPÉ CERÂMICO DE 7CM DE ALTURA COM PLACAS TIPO ESMALTADA DE DIMENSÕES 80X80CM. AF_02/2023</t>
  </si>
  <si>
    <t>2.2.2.10</t>
  </si>
  <si>
    <t xml:space="preserve">      FUNDO SELADOR ACRÍLICO, APLICAÇÃO MANUAL EM PAREDE, UMA DEMÃO. AF_04/2023</t>
  </si>
  <si>
    <t>2.2.2.11</t>
  </si>
  <si>
    <t xml:space="preserve">      APLICAÇÃO MANUAL DE TINTA LÁTEX ACRÍLICA EM PANOS SEM PRESENÇA DE VÃOS DE EDIFÍCIOS DE MÚLTIPLOS PAVIMENTOS, DUAS DEMÃOS. AF_03/2024</t>
  </si>
  <si>
    <t>2.2.3</t>
  </si>
  <si>
    <t xml:space="preserve">    FACE EXTERNA DAS PAREDES</t>
  </si>
  <si>
    <t>2.2.3.1</t>
  </si>
  <si>
    <t>2.2.3.2</t>
  </si>
  <si>
    <t>2.2.3.3</t>
  </si>
  <si>
    <t>2.2.3.4</t>
  </si>
  <si>
    <t>2.2.3.7</t>
  </si>
  <si>
    <t>2.2.3.10</t>
  </si>
  <si>
    <t>2.2.3.11</t>
  </si>
  <si>
    <t>2.2.3.12</t>
  </si>
  <si>
    <t>2.2.3.13</t>
  </si>
  <si>
    <t xml:space="preserve">      CHAPISCO APLICADO EM ALVENARIAS E ESTRUTURAS DE CONCRETO DE FACHADA, COM EQUIPAMENTO DE PROJEÇÃO. ARGAMASSA TRAÇO 1:3 COM ADITIVO IMPERMEABILIZANTE E PREPARO EM BETONEIRA DE 400 L</t>
  </si>
  <si>
    <t>2.2.3.14</t>
  </si>
  <si>
    <t xml:space="preserve">      EMBOÇO OU MASSA ÚNICA EM ARAGAMASSA 1:3 COM ADITIVO IMPERMEABILIZANTE, PREPARO MECÂNICO COM BETONEIRA 400 L, APLICADA COM PROJETOR EM PANOS DE FACHADA, ESPESSURA DE 25 MM, ACESSO POR BALANCIM MANUAL</t>
  </si>
  <si>
    <t>2.2.3.16</t>
  </si>
  <si>
    <t>2.2.3.17</t>
  </si>
  <si>
    <t>2.2.3.18</t>
  </si>
  <si>
    <t>102162</t>
  </si>
  <si>
    <t xml:space="preserve">      INSTALAÇÃO DE VIDRO LISO INCOLOR, E = 4 MM, EM ESQUADRIA DE ALUMÍNIO OU PVC, FIXADO COM BAGUETE. AF_11/2025</t>
  </si>
  <si>
    <t>2.3</t>
  </si>
  <si>
    <t xml:space="preserve">  DEMAIS PAVIMENTOS</t>
  </si>
  <si>
    <t>2.3.1</t>
  </si>
  <si>
    <t xml:space="preserve">    DEMOLIÇÃO DE REVESTIMENTO CERÂMICO</t>
  </si>
  <si>
    <t>2.3.1.1</t>
  </si>
  <si>
    <t>2.3.1.2</t>
  </si>
  <si>
    <t>97634</t>
  </si>
  <si>
    <t xml:space="preserve">      DEMOLIÇÃO DE REVESTIMENTO CERÂMICO, DE FORMA MECANIZADA COM MARTELETE, SEM REAPROVEITAMENTO. AF_09/2023</t>
  </si>
  <si>
    <t>2.3.1.3</t>
  </si>
  <si>
    <t>2.3.1.4</t>
  </si>
  <si>
    <t>2.3.1.5</t>
  </si>
  <si>
    <t>2.3.1.8</t>
  </si>
  <si>
    <t>2.3.1.9</t>
  </si>
  <si>
    <t>2.3.1.10</t>
  </si>
  <si>
    <t>2.3.1.11</t>
  </si>
  <si>
    <t>2.3.2</t>
  </si>
  <si>
    <t xml:space="preserve">    BRISE</t>
  </si>
  <si>
    <t>2.3.2.1</t>
  </si>
  <si>
    <t>COMP-BRI-1</t>
  </si>
  <si>
    <t xml:space="preserve">      REMOÇÃO DE ESTRUTURA DE MADEIRA RIPADA, ACESSO COM BALANCIM</t>
  </si>
  <si>
    <t>2.3.2.2</t>
  </si>
  <si>
    <t>14678/ORSE</t>
  </si>
  <si>
    <t>ORSE-SE</t>
  </si>
  <si>
    <t xml:space="preserve">      Brise de alumínio com perfis de 10x15x250cm, acabamento em pintura branca</t>
  </si>
  <si>
    <t>m2</t>
  </si>
  <si>
    <t>2.3.3</t>
  </si>
  <si>
    <t xml:space="preserve">    JUNTAS DE MOVIMENTAÇÃO - FACHADAS</t>
  </si>
  <si>
    <t>2.3.3.1</t>
  </si>
  <si>
    <t>98575</t>
  </si>
  <si>
    <t xml:space="preserve">      TRATAMENTO DE JUNTA DE DILATAÇÃO, COM TARUGO DE POLIETILENO E SELANTE PU, INCLUSO PREENCHIMENTO COM ESPUMA EXPANSIVA PU. AF_09/2023</t>
  </si>
  <si>
    <t>2.3.3.2</t>
  </si>
  <si>
    <t>98577</t>
  </si>
  <si>
    <t xml:space="preserve">      TRATAMENTO DE JUNTA SERRADA, COM TARUGO DE POLIETILENO E SELANTE À BASE DE SILICONE. AF_09/2023</t>
  </si>
  <si>
    <t>2.4</t>
  </si>
  <si>
    <t xml:space="preserve">  COBERTURA VOLUME - FACHADA OESTE</t>
  </si>
  <si>
    <t>2.4.1</t>
  </si>
  <si>
    <t xml:space="preserve">    SERVIÇOS REALIZADOS NA LAJE</t>
  </si>
  <si>
    <t>2.4.1.1</t>
  </si>
  <si>
    <t>2.4.1.2</t>
  </si>
  <si>
    <t>2.4.1.3</t>
  </si>
  <si>
    <t>2.4.1.4</t>
  </si>
  <si>
    <t>2.4.1.5</t>
  </si>
  <si>
    <t>2.4.1.6</t>
  </si>
  <si>
    <t>2.4.1.7</t>
  </si>
  <si>
    <t>2.4.1.8</t>
  </si>
  <si>
    <t>2.4.2</t>
  </si>
  <si>
    <t>2.4.2.1</t>
  </si>
  <si>
    <t>2.4.2.2</t>
  </si>
  <si>
    <t>2.4.2.3</t>
  </si>
  <si>
    <t>2.4.2.4</t>
  </si>
  <si>
    <t>2.4.2.7</t>
  </si>
  <si>
    <t>2.4.2.10</t>
  </si>
  <si>
    <t>2.4.2.11</t>
  </si>
  <si>
    <t>2.4.2.12</t>
  </si>
  <si>
    <t>2.4.2.13</t>
  </si>
  <si>
    <t>2.4.2.14</t>
  </si>
  <si>
    <t>2.5</t>
  </si>
  <si>
    <t xml:space="preserve">  COBERTURA VOLUME - FACHADA LESTE</t>
  </si>
  <si>
    <t>2.5.1</t>
  </si>
  <si>
    <t>2.5.1.1</t>
  </si>
  <si>
    <t>2.5.1.2</t>
  </si>
  <si>
    <t>2.5.1.3</t>
  </si>
  <si>
    <t>2.5.1.4</t>
  </si>
  <si>
    <t>2.5.1.5</t>
  </si>
  <si>
    <t>2.5.1.6</t>
  </si>
  <si>
    <t>2.5.1.7</t>
  </si>
  <si>
    <t>2.5.1.8</t>
  </si>
  <si>
    <t>2.5.2</t>
  </si>
  <si>
    <t>2.5.2.1</t>
  </si>
  <si>
    <t>2.5.2.2</t>
  </si>
  <si>
    <t>2.5.2.3</t>
  </si>
  <si>
    <t>2.5.2.4</t>
  </si>
  <si>
    <t>2.5.2.7</t>
  </si>
  <si>
    <t>2.5.2.10</t>
  </si>
  <si>
    <t>2.5.2.11</t>
  </si>
  <si>
    <t>2.5.2.12</t>
  </si>
  <si>
    <t>2.5.2.13</t>
  </si>
  <si>
    <t>2.5.2.14</t>
  </si>
  <si>
    <t>2.6</t>
  </si>
  <si>
    <t xml:space="preserve">  RESERVATÓRIOS INFERIOR - OESTE</t>
  </si>
  <si>
    <t>2.6.1</t>
  </si>
  <si>
    <t>2.6.1.1</t>
  </si>
  <si>
    <t>COMP-RES-1</t>
  </si>
  <si>
    <t xml:space="preserve">      RETIRADA DE RESERVATÓRIO ULIZANDO GUINDASTE INCLUINDO SERVIÇO DE HIDRÁULICA</t>
  </si>
  <si>
    <t>2.6.1.2</t>
  </si>
  <si>
    <t>2.6.1.3</t>
  </si>
  <si>
    <t>2.6.1.4</t>
  </si>
  <si>
    <t>2.6.1.5</t>
  </si>
  <si>
    <t>2.6.1.6</t>
  </si>
  <si>
    <t>2.6.1.7</t>
  </si>
  <si>
    <t>2.6.1.8</t>
  </si>
  <si>
    <t>2.6.1.9</t>
  </si>
  <si>
    <t>2.6.1.10</t>
  </si>
  <si>
    <t>COMP-RES-2</t>
  </si>
  <si>
    <t xml:space="preserve">      COLOCAÇÃO DE RESERVATÓRIO ULIZANDO GUINDASTE INCLUINDO SERVIÇO DE HIDRÁULICA</t>
  </si>
  <si>
    <t>2.6.2</t>
  </si>
  <si>
    <t xml:space="preserve">    SERVIÇOS REALIZADOS NA PAREDE</t>
  </si>
  <si>
    <t>2.6.2.2</t>
  </si>
  <si>
    <t>2.6.2.3</t>
  </si>
  <si>
    <t>2.6.2.4</t>
  </si>
  <si>
    <t>2.6.2.5</t>
  </si>
  <si>
    <t>2.6.2.8</t>
  </si>
  <si>
    <t>2.6.2.10</t>
  </si>
  <si>
    <t>COMP-EMB-4</t>
  </si>
  <si>
    <t xml:space="preserve">      EMBOÇO, EM ARGAMASSA TRAÇO 1:3 COM ADITIVO IMPERMEABILIZANTE, PREPARO MECÂNICO, APLICADO COM EQUIPAMENTO DE MISTURA E PROJEÇÃO DE ARGAMASSA EM PAREDES, E = 25MM.</t>
  </si>
  <si>
    <t>2.6.2.11</t>
  </si>
  <si>
    <t>2.6.2.12</t>
  </si>
  <si>
    <t>2.6.2.13</t>
  </si>
  <si>
    <t>2.6.2.14</t>
  </si>
  <si>
    <t>COMP-GUA-1</t>
  </si>
  <si>
    <t xml:space="preserve">      GUARDA-CORPO PANORÂMICO COM PERFIS DE ALUMÍNIO E VIDRO LAMINADO 8 MM, FIXADO COM CHUMBADOR MECÂNICO. SINAPI 99841</t>
  </si>
  <si>
    <t>2.6.2.16</t>
  </si>
  <si>
    <t>2.6.2.17</t>
  </si>
  <si>
    <t>2.6.2.18</t>
  </si>
  <si>
    <t>2.6.3</t>
  </si>
  <si>
    <t xml:space="preserve">    COBERTURA</t>
  </si>
  <si>
    <t>2.6.3.1</t>
  </si>
  <si>
    <t>92580</t>
  </si>
  <si>
    <t xml:space="preserve">      TRAMA DE AÇO COMPOSTA POR TERÇAS PARA TELHADOS DE ATÉ 2 ÁGUAS PARA TELHA ONDULADA DE FIBROCIMENTO, METÁLICA, PLÁSTICA OU TERMOACÚSTICA, INCLUSO TRANSPORTE VERTICAL, EXCLUSIVE PINTURA. AF_10/2025_PS</t>
  </si>
  <si>
    <t>2.6.3.2</t>
  </si>
  <si>
    <t>92602</t>
  </si>
  <si>
    <t xml:space="preserve">      FABRICAÇÃO E INSTALAÇÃO DE TESOURA INTEIRA EM AÇO, VÃO DE 3 M, PARA TELHA ONDULADA DE FIBROCIMENTO, METÁLICA, PLÁSTICA OU TERMOACÚSTICA, INCLUSO IÇAMENTO, EXCLUSIVE PINTURA. AF_10/2025</t>
  </si>
  <si>
    <t>2.6.3.4</t>
  </si>
  <si>
    <t>94216</t>
  </si>
  <si>
    <t xml:space="preserve">      TELHAMENTO COM TELHA METÁLICA TERMOACÚSTICA E = 30 MM, COM ATÉ 2 ÁGUAS, INCLUSO IÇAMENTO. AF_07/2019</t>
  </si>
  <si>
    <t>2.6.3.5</t>
  </si>
  <si>
    <t>100327</t>
  </si>
  <si>
    <t xml:space="preserve">      RUFO EXTERNO/INTERNO EM CHAPA DE AÇO GALVANIZADO NÚMERO 26, CORTE DE 33 CM, INCLUSO IÇAMENTO. AF_07/2019</t>
  </si>
  <si>
    <t>2.6.3.6</t>
  </si>
  <si>
    <t>94227</t>
  </si>
  <si>
    <t xml:space="preserve">      CALHA EM CHAPA DE AÇO GALVANIZADO NÚMERO 24, DESENVOLVIMENTO DE 33 CM, INCLUSO TRANSPORTE VERTICAL. AF_07/2019</t>
  </si>
  <si>
    <t>2.6.3.7</t>
  </si>
  <si>
    <t>89576</t>
  </si>
  <si>
    <t xml:space="preserve">      TUBO PVC, SÉRIE R, ÁGUA PLUVIAL, DN 75 MM, FORNECIDO E INSTALADO EM CONDUTORES VERTICAIS DE ÁGUAS PLUVIAIS. AF_06/2022</t>
  </si>
  <si>
    <t>2.6.3.8</t>
  </si>
  <si>
    <t>89581</t>
  </si>
  <si>
    <t xml:space="preserve">      JOELHO 90 GRAUS, PVC, SERIE R, ÁGUA PLUVIAL, DN 75 MM, JUNTA ELÁSTICA, FORNECIDO E INSTALADO EM CONDUTORES VERTICAIS DE ÁGUAS PLUVIAIS. AF_06/2022</t>
  </si>
  <si>
    <t>2.6.3.9</t>
  </si>
  <si>
    <t>89522</t>
  </si>
  <si>
    <t xml:space="preserve">      JOELHO 90 GRAUS, PVC, SERIE R, ÁGUA PLUVIAL, DN 75 MM, JUNTA ELÁSTICA, FORNECIDO E INSTALADO EM RAMAL DE ENCAMINHAMENTO. AF_06/2022</t>
  </si>
  <si>
    <t>2.6.3.10</t>
  </si>
  <si>
    <t>91172</t>
  </si>
  <si>
    <t xml:space="preserve">      FIXAÇÃO DE TUBOS HORIZONTAIS DE PVC ÁGUA, PVC ESGOTO, PVC ÁGUA PLUVIAL, CPVC, PPR, COBRE OU AÇO, DIÂMETROS MAIORES QUE 75 MM E MENORES OU IGUAIS A 100 MM, COM ABRAÇADEIRA METÁLICA RÍGIDA TIPO U PERFIL 4", FIXADA EM PERFILADO EM LAJE. AF_09/2023_PS</t>
  </si>
  <si>
    <t>2.6.3.11</t>
  </si>
  <si>
    <t>91175</t>
  </si>
  <si>
    <t xml:space="preserve">      FIXAÇÃO DE TUBOS VERTICAIS DE PVC ÁGUA, PVC ESGOTO, PVC ÁGUA PLUVIAL, CPVC, PPR, COBRE OU AÇO, DIÂMETROS MAIORES QUE 75 MM E MENORES OU IGUAIS A 100 MM, COM ABRAÇADEIRA METÁLICA RÍGIDA TIPO U PERFIL 4", FIXADA EM PERFILADO EM PAREDE. AF_09/2023_PS</t>
  </si>
  <si>
    <t>2.7</t>
  </si>
  <si>
    <t xml:space="preserve">  RESERVATÓRIOS INFERIOR - LESTE</t>
  </si>
  <si>
    <t>2.7.1</t>
  </si>
  <si>
    <t>2.7.1.2</t>
  </si>
  <si>
    <t>2.7.1.3</t>
  </si>
  <si>
    <t>2.7.1.4</t>
  </si>
  <si>
    <t>2.7.1.5</t>
  </si>
  <si>
    <t>2.7.1.6</t>
  </si>
  <si>
    <t>2.7.1.7</t>
  </si>
  <si>
    <t>2.7.1.8</t>
  </si>
  <si>
    <t>2.7.1.9</t>
  </si>
  <si>
    <t>2.7.1.11</t>
  </si>
  <si>
    <t>2.7.1.12</t>
  </si>
  <si>
    <t>2.7.2</t>
  </si>
  <si>
    <t>2.7.2.2</t>
  </si>
  <si>
    <t>2.7.2.3</t>
  </si>
  <si>
    <t>2.7.2.4</t>
  </si>
  <si>
    <t>2.7.2.5</t>
  </si>
  <si>
    <t>2.7.2.8</t>
  </si>
  <si>
    <t>2.7.2.10</t>
  </si>
  <si>
    <t>2.7.2.11</t>
  </si>
  <si>
    <t>2.7.2.12</t>
  </si>
  <si>
    <t>2.7.2.15</t>
  </si>
  <si>
    <t>2.7.2.16</t>
  </si>
  <si>
    <t>2.7.2.17</t>
  </si>
  <si>
    <t>2.7.2.18</t>
  </si>
  <si>
    <t>2.7.3</t>
  </si>
  <si>
    <t>2.7.3.1</t>
  </si>
  <si>
    <t>2.7.3.2</t>
  </si>
  <si>
    <t>2.7.3.4</t>
  </si>
  <si>
    <t>2.7.3.5</t>
  </si>
  <si>
    <t>2.7.3.6</t>
  </si>
  <si>
    <t>2.7.3.7</t>
  </si>
  <si>
    <t>2.7.3.8</t>
  </si>
  <si>
    <t>2.7.3.9</t>
  </si>
  <si>
    <t>2.7.3.10</t>
  </si>
  <si>
    <t>2.7.3.11</t>
  </si>
  <si>
    <t>2.8</t>
  </si>
  <si>
    <t xml:space="preserve">  EQUIPAMENTOS VRF - OESTE</t>
  </si>
  <si>
    <t>2.8.1</t>
  </si>
  <si>
    <t>2.8.1.1</t>
  </si>
  <si>
    <t>2.8.1.2</t>
  </si>
  <si>
    <t>2.8.1.3</t>
  </si>
  <si>
    <t>2.8.1.4</t>
  </si>
  <si>
    <t>2.8.1.5</t>
  </si>
  <si>
    <t>2.8.1.6</t>
  </si>
  <si>
    <t>2.8.1.7</t>
  </si>
  <si>
    <t>2.8.1.8</t>
  </si>
  <si>
    <t>2.8.2</t>
  </si>
  <si>
    <t>2.8.2.2</t>
  </si>
  <si>
    <t>2.8.2.3</t>
  </si>
  <si>
    <t>2.8.2.4</t>
  </si>
  <si>
    <t>2.8.2.5</t>
  </si>
  <si>
    <t>2.8.2.8</t>
  </si>
  <si>
    <t>2.8.2.11</t>
  </si>
  <si>
    <t>2.8.2.12</t>
  </si>
  <si>
    <t>2.8.2.13</t>
  </si>
  <si>
    <t>2.8.2.16</t>
  </si>
  <si>
    <t>2.8.2.17</t>
  </si>
  <si>
    <t>2.8.2.18</t>
  </si>
  <si>
    <t>2.8.2.19</t>
  </si>
  <si>
    <t>2.8.2.20</t>
  </si>
  <si>
    <t>2.8.3</t>
  </si>
  <si>
    <t>2.8.3.1</t>
  </si>
  <si>
    <t>2.8.3.2</t>
  </si>
  <si>
    <t xml:space="preserve">      FABRICAÇÃO E INSTALAÇÃO DE TESOURA INTEIRA EM AÇO, VÃO DE 3 M, PARA TELHA ONDULADA DE FIBROCIMENTO, METÁLICA, PLÁSTICA OU TERMOACÚSTICA, INCLUSO IÇAMENTO. AF_07/2019</t>
  </si>
  <si>
    <t>2.8.3.3</t>
  </si>
  <si>
    <t>2.8.3.4</t>
  </si>
  <si>
    <t>2.8.3.5</t>
  </si>
  <si>
    <t>2.8.3.6</t>
  </si>
  <si>
    <t>2.8.3.7</t>
  </si>
  <si>
    <t>2.8.3.8</t>
  </si>
  <si>
    <t>2.8.3.9</t>
  </si>
  <si>
    <t>2.8.3.10</t>
  </si>
  <si>
    <t>2.9</t>
  </si>
  <si>
    <t xml:space="preserve">  EQUIPAMENTOS VRF - LESTE</t>
  </si>
  <si>
    <t>2.9.1</t>
  </si>
  <si>
    <t>2.9.1.1</t>
  </si>
  <si>
    <t>2.9.1.2</t>
  </si>
  <si>
    <t>2.9.1.3</t>
  </si>
  <si>
    <t>2.9.1.4</t>
  </si>
  <si>
    <t>2.9.1.5</t>
  </si>
  <si>
    <t>2.9.1.6</t>
  </si>
  <si>
    <t>2.9.1.7</t>
  </si>
  <si>
    <t>2.9.1.8</t>
  </si>
  <si>
    <t>2.9.2</t>
  </si>
  <si>
    <t>2.9.2.1</t>
  </si>
  <si>
    <t>2.9.2.2</t>
  </si>
  <si>
    <t>2.9.2.3</t>
  </si>
  <si>
    <t>2.9.2.4</t>
  </si>
  <si>
    <t>2.9.2.7</t>
  </si>
  <si>
    <t>2.9.2.9</t>
  </si>
  <si>
    <t>2.9.2.10</t>
  </si>
  <si>
    <t>2.9.2.11</t>
  </si>
  <si>
    <t>2.9.2.13</t>
  </si>
  <si>
    <t>2.9.2.14</t>
  </si>
  <si>
    <t>2.9.2.15</t>
  </si>
  <si>
    <t>2.9.2.16</t>
  </si>
  <si>
    <t>2.9.3</t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</si>
  <si>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</si>
  <si>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</si>
  <si>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</si>
  <si>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</si>
  <si>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</si>
  <si>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</si>
  <si>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</si>
  <si>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</si>
  <si>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</si>
  <si>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</si>
  <si>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2.10</t>
  </si>
  <si>
    <t xml:space="preserve">  TERRAÇO</t>
  </si>
  <si>
    <t>2.10.1</t>
  </si>
  <si>
    <t xml:space="preserve">    SERVIÇOS RELIZADO NA LAJE</t>
  </si>
  <si>
    <t>2.10.1.1</t>
  </si>
  <si>
    <t>2.10.1.2</t>
  </si>
  <si>
    <t>2.10.1.3</t>
  </si>
  <si>
    <t>2.10.1.4</t>
  </si>
  <si>
    <t>2.10.1.5</t>
  </si>
  <si>
    <t xml:space="preserve">      LIMPEZA DE SUPERFÍCIE COM JATO DE ALTA PRESSÃO. AF_04/2019</t>
  </si>
  <si>
    <t>2.10.1.6</t>
  </si>
  <si>
    <t>2.10.1.7</t>
  </si>
  <si>
    <t>2.10.1.8</t>
  </si>
  <si>
    <t>2.10.1.9</t>
  </si>
  <si>
    <t>2.10.1.10</t>
  </si>
  <si>
    <t>2.10.2</t>
  </si>
  <si>
    <t xml:space="preserve">    SERVIÇO REALIZADO NA PAREDE</t>
  </si>
  <si>
    <t>2.10.2.1</t>
  </si>
  <si>
    <t>2.10.2.2</t>
  </si>
  <si>
    <t>2.10.2.3</t>
  </si>
  <si>
    <t>2.10.2.4</t>
  </si>
  <si>
    <t>2.10.2.7</t>
  </si>
  <si>
    <t>2.10.2.9</t>
  </si>
  <si>
    <t>2.10.2.10</t>
  </si>
  <si>
    <t>2.10.2.11</t>
  </si>
  <si>
    <t>2.10.2.12</t>
  </si>
  <si>
    <t>102192</t>
  </si>
  <si>
    <t xml:space="preserve">      REMOÇÃO DE VIDRO TEMPERADO FIXADO EM PERFIL U. AF_11/2025</t>
  </si>
  <si>
    <t>2.10.2.13</t>
  </si>
  <si>
    <t>COMP-PIN-1</t>
  </si>
  <si>
    <t xml:space="preserve">      PINTURA DE GUARDA CORPO METÁLICO INCLUINDO PREPARAÇÃO DA SUPERFÍCIE</t>
  </si>
  <si>
    <t>2.10.2.14</t>
  </si>
  <si>
    <t>COMP-VID-1</t>
  </si>
  <si>
    <t xml:space="preserve">      RECOLOCAÇÃO DE VIDRO LAMINADO, E = 8 MM, ENCAIXADO EM PERFIL U</t>
  </si>
  <si>
    <t>2.10.2.15</t>
  </si>
  <si>
    <t>2.10.2.16</t>
  </si>
  <si>
    <t>2.10.2.17</t>
  </si>
  <si>
    <t>2.11</t>
  </si>
  <si>
    <t xml:space="preserve">  ESCADA METÁLICA</t>
  </si>
  <si>
    <t>2.11.1</t>
  </si>
  <si>
    <t>100717</t>
  </si>
  <si>
    <t xml:space="preserve">    LIXAMENTO MANUAL EM SUPERFÍCIES METÁLICAS EM OBRA. AF_01/2020</t>
  </si>
  <si>
    <t>2.11.2</t>
  </si>
  <si>
    <t>100721</t>
  </si>
  <si>
    <t xml:space="preserve">    PINTURA COM TINTA ALQUÍDICA DE FUNDO (TIPO ZARCÃO) PULVERIZADA SOBRE SUPERFÍCIES METÁLICAS (EXCETO PERFIL) EXECUTADO EM OBRA (POR DEMÃO). AF_01/2020_PE</t>
  </si>
  <si>
    <t>2.11.3</t>
  </si>
  <si>
    <t>100757</t>
  </si>
  <si>
    <t xml:space="preserve">    PINTURA COM TINTA ALQUÍDICA DE ACABAMENTO (ESMALTE SINTÉTICO ACETINADO) PULVERIZADA SOBRE SUPERFÍCIES METÁLICAS (EXCETO PERFIL) EXECUTADO EM OBRA (02 DEMÃOS). AF_01/2020_PE</t>
  </si>
  <si>
    <t>2.11.5</t>
  </si>
  <si>
    <t xml:space="preserve">    PINTURA DE GUARDA CORPO METÁLICO INCLUINDO PREPARAÇÃO DA SUPERFÍCIE</t>
  </si>
  <si>
    <t>2.12</t>
  </si>
  <si>
    <t xml:space="preserve">  FACHADA GLAZING</t>
  </si>
  <si>
    <t>2.12.1</t>
  </si>
  <si>
    <t>COMP-GLA-1</t>
  </si>
  <si>
    <t xml:space="preserve">    LIMPEZA DA PARTE EXTERNA DA FACHADA GLAZING INCLUINDO BRISES HORIZONTAIS E MARQUISE, ACESSO COM GUINDASTE COM CESTO ACOPLADO</t>
  </si>
  <si>
    <t>2.12.2</t>
  </si>
  <si>
    <t>COMP-GLA-2</t>
  </si>
  <si>
    <t xml:space="preserve">    SERVIÇO DE VEDAÇÃO INTEGRAL DA FACHADA GLAZING, INCLUINDO SUBSTITUIÇÃO DE COMPONENTES DE VEDAÇÃO</t>
  </si>
  <si>
    <t>2.13</t>
  </si>
  <si>
    <t xml:space="preserve">  PERGOLADO</t>
  </si>
  <si>
    <t>2.13.3</t>
  </si>
  <si>
    <t>2.13.4</t>
  </si>
  <si>
    <t>2.13.5</t>
  </si>
  <si>
    <t xml:space="preserve">    TRATAMENTO DE JUNTA DE DILATAÇÃO, COM TARUGO DE POLIETILENO E SELANTE PU, INCLUSO PREENCHIMENTO COM ESPUMA EXPANSIVA PU. AF_09/2023</t>
  </si>
  <si>
    <t>2.13.6</t>
  </si>
  <si>
    <t>COMP-PER-2</t>
  </si>
  <si>
    <t xml:space="preserve">    ACESSO AO PERGOLADO PARA O SERVIÇO DE LIXAMENTO E APLICAÇÃO DE FUNDO ALQUÍDICO (ZARCÃO) POR GUINDASTE COM CESTO ACOPLADO</t>
  </si>
  <si>
    <t>2.13.7</t>
  </si>
  <si>
    <t>2.13.8</t>
  </si>
  <si>
    <t>COMP-PER-3</t>
  </si>
  <si>
    <t xml:space="preserve">    ACESSO AO PERGOLADO PARA O SERVIÇO DE PINTURA ALQUÍDICO DE ACABAMENTO (DUAS DEMÃOS) POR GUINDASTE COM CESTO ACOPLADO</t>
  </si>
  <si>
    <t>2.14</t>
  </si>
  <si>
    <t xml:space="preserve">  COBERTURA GERAL</t>
  </si>
  <si>
    <t>2.14.1</t>
  </si>
  <si>
    <t>COMP-CAL-1</t>
  </si>
  <si>
    <t xml:space="preserve">    REVISÃO DE CALHAS EM CHAPA DE AÇO GALVANIZADO NÚMERO 24</t>
  </si>
  <si>
    <t>2.15</t>
  </si>
  <si>
    <t xml:space="preserve">  CALHA IMPERMEABILIZADA</t>
  </si>
  <si>
    <t>2.15.1</t>
  </si>
  <si>
    <t xml:space="preserve">    SERVIÇO REALIZADO NA LAJE</t>
  </si>
  <si>
    <t>2.15.1.1</t>
  </si>
  <si>
    <t>2.15.1.2</t>
  </si>
  <si>
    <t>2.15.1.3</t>
  </si>
  <si>
    <t>2.15.1.4</t>
  </si>
  <si>
    <t>2.15.1.5</t>
  </si>
  <si>
    <t>2.15.1.6</t>
  </si>
  <si>
    <t>2.15.1.7</t>
  </si>
  <si>
    <t>2.15.1.8</t>
  </si>
  <si>
    <t>2.15.2</t>
  </si>
  <si>
    <t>2.15.2.1</t>
  </si>
  <si>
    <t>2.15.2.2</t>
  </si>
  <si>
    <t>2.15.2.3</t>
  </si>
  <si>
    <t>2.15.2.4</t>
  </si>
  <si>
    <t>2.15.2.7</t>
  </si>
  <si>
    <t>2.15.2.9</t>
  </si>
  <si>
    <t>COMP-REV-1</t>
  </si>
  <si>
    <t xml:space="preserve">      REVESTIMENTO CERÂMICO PARA PAREDES COM PLACAS TIPO ESMALTADA DE DIMENSÕES 80X80 CM</t>
  </si>
  <si>
    <t>2.15.2.10</t>
  </si>
  <si>
    <t>2.15.2.11</t>
  </si>
  <si>
    <t>2.15.2.12</t>
  </si>
  <si>
    <t>2.16</t>
  </si>
  <si>
    <t xml:space="preserve">  CALÇADAS</t>
  </si>
  <si>
    <t>2.16.1</t>
  </si>
  <si>
    <t>98525</t>
  </si>
  <si>
    <t xml:space="preserve">    LIMPEZA MECANIZADA DE CAMADA VEGETAL, VEGETAÇÃO E PEQUENAS ÁRVORES (DIÂMETRO DE TRONCO MENOR QUE 0,20 M), COM TRATOR DE ESTEIRAS. AF_03/2024</t>
  </si>
  <si>
    <t>2.16.2</t>
  </si>
  <si>
    <t>100576</t>
  </si>
  <si>
    <t xml:space="preserve">    REGULARIZAÇÃO E COMPACTAÇÃO DE SUBLEITO DE SOLO PREDOMINANTEMENTE ARGILOSO, PARA OBRAS DE CONSTRUÇÃO DE PAVIMENTOS. AF_09/2024</t>
  </si>
  <si>
    <t>2.16.6</t>
  </si>
  <si>
    <t>104658</t>
  </si>
  <si>
    <t xml:space="preserve">    PISO PODOTÁTIL DE ALERTA OU DIRECIONAL, DE CONCRETO, ASSENTADO SOBRE ARGAMASSA. AF_03/2024</t>
  </si>
  <si>
    <t>2.16.9</t>
  </si>
  <si>
    <t>2.16.14</t>
  </si>
  <si>
    <t>96622</t>
  </si>
  <si>
    <t xml:space="preserve">    LASTRO COM MATERIAL GRANULAR, APLICADO EM PISOS OU LAJES SOBRE SOLO, ESPESSURA DE *5 CM*. AF_01/2024</t>
  </si>
  <si>
    <t>2.16.15</t>
  </si>
  <si>
    <t>97087</t>
  </si>
  <si>
    <t xml:space="preserve">    CAMADA SEPARADORA PARA EXECUÇÃO DE RADIER, PISO DE CONCRETO OU LAJE SOBRE SOLO, EM LONA PLÁSTICA. AF_09/2021</t>
  </si>
  <si>
    <t>2.16.16</t>
  </si>
  <si>
    <t>COMP-CAL-2</t>
  </si>
  <si>
    <t xml:space="preserve">    REMOÇÃO DE PISO INTERTRAVADO DE FORMA MANUAL</t>
  </si>
  <si>
    <t>2.16.17</t>
  </si>
  <si>
    <t>94995</t>
  </si>
  <si>
    <t xml:space="preserve">    EXECUÇÃO DE PASSEIO (CALÇADA) OU PISO DE CONCRETO COM CONCRETO MOLDADO IN LOCO, USINADO, ACABAMENTO CONVENCIONAL, ESPESSURA 8 CM, ARMADO. AF_08/2022</t>
  </si>
  <si>
    <t>2.16.18</t>
  </si>
  <si>
    <t xml:space="preserve">    CONTRAPISO EM ARGAMASSA TRAÇO 1:4 (CIMENTO E AREIA), PREPARO MECÂNICO COM BETONEIRA 400 L, APLICADO EM ÁREAS MOLHADAS SOBRE LAJE, ADERIDO, ACABAMENTO NÃO REFORÇADO, ESPESSURA 3,5CM</t>
  </si>
  <si>
    <t>2.16.19</t>
  </si>
  <si>
    <t>2.17</t>
  </si>
  <si>
    <t xml:space="preserve">  CERCAS</t>
  </si>
  <si>
    <t>2.17.1</t>
  </si>
  <si>
    <t>104800</t>
  </si>
  <si>
    <t xml:space="preserve">    REMOÇÃO DE CERCAS E MOURÕES, DE FORMA MANUAL, SEM REAPROVEITAMENTO. AF_09/2023</t>
  </si>
  <si>
    <t>2.17.2</t>
  </si>
  <si>
    <t>101173</t>
  </si>
  <si>
    <t xml:space="preserve">    ESTACA BROCA DE CONCRETO, DIÂMETRO DE 20CM, ESCAVAÇÃO MANUAL COM TRADO CONCHA, COM ARMADURA DE ARRANQUE. AF_05/2020</t>
  </si>
  <si>
    <t>2.17.3</t>
  </si>
  <si>
    <t>96527</t>
  </si>
  <si>
    <t xml:space="preserve">    ESCAVAÇÃO MANUAL PARA VIGA BALDRAME OU SAPATA CORRIDA (INCLUINDO ESCAVAÇÃO PARA COLOCAÇÃO DE FÔRMAS). AF_01/2024</t>
  </si>
  <si>
    <t>2.17.4</t>
  </si>
  <si>
    <t>2.17.5</t>
  </si>
  <si>
    <t>97113</t>
  </si>
  <si>
    <t xml:space="preserve">    APLICAÇÃO DE LONA PLÁSTICA PARA EXECUÇÃO DE PAVIMENTOS DE CONCRETO. AF_04/2022</t>
  </si>
  <si>
    <t>2.17.6</t>
  </si>
  <si>
    <t>96533</t>
  </si>
  <si>
    <t xml:space="preserve">    FABRICAÇÃO, MONTAGEM E DESMONTAGEM DE FÔRMA PARA VIGA BALDRAME, EM MADEIRA SERRADA, E=25 MM, 2 UTILIZAÇÕES. AF_01/2024</t>
  </si>
  <si>
    <t>2.17.7</t>
  </si>
  <si>
    <t>104916</t>
  </si>
  <si>
    <t xml:space="preserve">    ARMAÇÃO DE SAPATA ISOLADA, VIGA BALDRAME E SAPATA CORRIDA UTILIZANDO AÇO CA-60 DE 5 MM - MONTAGEM. AF_01/2024</t>
  </si>
  <si>
    <t>KG</t>
  </si>
  <si>
    <t>2.17.8</t>
  </si>
  <si>
    <t>104918</t>
  </si>
  <si>
    <t xml:space="preserve">    ARMAÇÃO DE SAPATA ISOLADA, VIGA BALDRAME E SAPATA CORRIDA UTILIZANDO AÇO CA-50 DE 8 MM - MONTAGEM. AF_01/2024</t>
  </si>
  <si>
    <t>2.17.9</t>
  </si>
  <si>
    <t>96557</t>
  </si>
  <si>
    <t xml:space="preserve">    CONCRETAGEM DE BLOCO DE COROAMENTO OU VIGA BALDRAME, FCK 30 MPA, COM USO DE BOMBA - LANÇAMENTO, ADENSAMENTO E ACABAMENTO. AF_01/2024</t>
  </si>
  <si>
    <t>2.17.10</t>
  </si>
  <si>
    <t>COT-ALA-1</t>
  </si>
  <si>
    <t xml:space="preserve">    CERCA/GRADIL NYLOFOR H=2,03M, MALHA 5 X 20CM - FIO 4,30MM, COM FIXADORES DE POLIAMIDA EM POSTE 40 x 60 MM CHUMBADOS EM BASE DE CONCRETO (EXCLUSIVE ESTA), REVESTIDOS EM POLIESTER POR PROCESSO DE PINTURA ELETROSTÁTICA (GRADIL E POSTE), NAS CORES VERDE OU BR</t>
  </si>
  <si>
    <t>2.17.12</t>
  </si>
  <si>
    <t>97627</t>
  </si>
  <si>
    <t xml:space="preserve">    DEMOLIÇÃO DE PILARES E VIGAS EM CONCRETO ARMADO, DE FORMA MECANIZADA COM MARTELETE, SEM REAPROVEITAMENTO. AF_09/2023</t>
  </si>
  <si>
    <t>2.17.13</t>
  </si>
  <si>
    <t>2.17.14</t>
  </si>
  <si>
    <t>2.18</t>
  </si>
  <si>
    <t xml:space="preserve">  RESERVATÓRIO SUPERIOR - LESTE</t>
  </si>
  <si>
    <t>2.19</t>
  </si>
  <si>
    <t xml:space="preserve">  CICLOVIA</t>
  </si>
  <si>
    <t>2.19.1</t>
  </si>
  <si>
    <t>2.19.2</t>
  </si>
  <si>
    <t>2.19.3</t>
  </si>
  <si>
    <t>2.19.4</t>
  </si>
  <si>
    <t>105732</t>
  </si>
  <si>
    <t xml:space="preserve">    CONSTRUÇÃO DE BASE E SUB-BASE PARA PAVIMENTAÇÃO DE BRITA GRADUADA SIMPLES TRATADA COM CIMENTO, COM ESPESSURA DE 10 CM - EXCLUSIVE CARGA E TRANSPORTE. AF_09/2024</t>
  </si>
  <si>
    <t>2.19.5</t>
  </si>
  <si>
    <t>2.19.6</t>
  </si>
  <si>
    <t>100977</t>
  </si>
  <si>
    <t xml:space="preserve">    CARGA, MANOBRA E DESCARGA DE SOLOS E MATERIAIS GRANULARES EM CAMINHÃO BASCULANTE 6 M³ - CARGA COM ESCAVADEIRA HIDRÁULICA (CAÇAMBA DE 1,20 M³ / 155 HP) E DESCARGA LIVRE (UNIDADE: M3). AF_07/2020</t>
  </si>
  <si>
    <t>2.19.7</t>
  </si>
  <si>
    <t>90091</t>
  </si>
  <si>
    <t xml:space="preserve">    ESCAVAÇÃO MECANIZADA DE VALA COM PROF. ATÉ 1,5 M (MÉDIA MONTANTE E JUSANTE/UMA COMPOSIÇÃO POR TRECHO), ESCAVADEIRA (0,8 M3), LARG. DE 1,5 M A 2,5 M, EM SOLO DE 1A CATEGORIA, LOCAIS COM BAIXO NÍVEL DE INTERFERÊNCIA. AF_09/2024</t>
  </si>
  <si>
    <t>2.19.8</t>
  </si>
  <si>
    <t>94273</t>
  </si>
  <si>
    <t xml:space="preserve">    ASSENTAMENTO DE GUIA (MEIO-FIO) EM TRECHO RETO, CONFECCIONADA EM CONCRETO PRÉ-FABRICADO, DIMENSÕES 100X15X13X30 CM (COMPRIMENTO X BASE INFERIOR X BASE SUPERIOR X ALTURA). AF_01/2024</t>
  </si>
  <si>
    <t>2.19.9</t>
  </si>
  <si>
    <t>94274</t>
  </si>
  <si>
    <t xml:space="preserve">    ASSENTAMENTO DE GUIA (MEIO-FIO) EM TRECHO CURVO, CONFECCIONADA EM CONCRETO PRÉ-FABRICADO, DIMENSÕES 100X15X13X30 CM (COMPRIMENTO X BASE INFERIOR X BASE SUPERIOR X ALTURA). AF_01/2024</t>
  </si>
  <si>
    <t>2.19.10</t>
  </si>
  <si>
    <t>101801</t>
  </si>
  <si>
    <t xml:space="preserve">    CAIXA COM GRELHA RETANGULAR DE FERRO FUNDIDO, EM ALVENARIA COM BLOCOS DE CONCRETO, DIMENSÕES INTERNAS: 0,30 X 1,00 X 1,00. AF_12/2020</t>
  </si>
  <si>
    <t>2.19.11</t>
  </si>
  <si>
    <t>89512</t>
  </si>
  <si>
    <t xml:space="preserve">    TUBO PVC, SÉRIE R, ÁGUA PLUVIAL, DN 100 MM, FORNECIDO E INSTALADO EM RAMAL DE ENCAMINHAMENTO. AF_06/2022</t>
  </si>
  <si>
    <t>3</t>
  </si>
  <si>
    <t>PARTE INTERNA</t>
  </si>
  <si>
    <t>3.1</t>
  </si>
  <si>
    <t xml:space="preserve">  ELEVADOR</t>
  </si>
  <si>
    <t>3.1.1</t>
  </si>
  <si>
    <t xml:space="preserve">    SERVIÇOS RELIZADO NO PISO</t>
  </si>
  <si>
    <t>3.1.1.1</t>
  </si>
  <si>
    <t>3.1.1.2</t>
  </si>
  <si>
    <t>3.1.1.3</t>
  </si>
  <si>
    <t>3.1.1.4</t>
  </si>
  <si>
    <t>3.1.1.5</t>
  </si>
  <si>
    <t>3.1.1.6</t>
  </si>
  <si>
    <t>3.1.1.7</t>
  </si>
  <si>
    <t>3.1.1.8</t>
  </si>
  <si>
    <t>104593</t>
  </si>
  <si>
    <t xml:space="preserve">      REVESTIMENTO CERÂMICO PARA PISO COM PLACAS TIPO ESMALTADA DE DIMENSÕES 80X80 CM APLICADA EM AMBIENTES DE ÁREA MENOR QUE 5 M². AF_02/2023_PE</t>
  </si>
  <si>
    <t>3.1.2</t>
  </si>
  <si>
    <t xml:space="preserve">    SERVIÇOS RELIZADO NA PAREDE</t>
  </si>
  <si>
    <t>3.1.2.1</t>
  </si>
  <si>
    <t>3.1.2.2</t>
  </si>
  <si>
    <t>3.1.2.3</t>
  </si>
  <si>
    <t>3.1.2.4</t>
  </si>
  <si>
    <t>3.1.2.7</t>
  </si>
  <si>
    <t>3.1.2.10</t>
  </si>
  <si>
    <t>3.1.2.11</t>
  </si>
  <si>
    <t>3.1.2.12</t>
  </si>
  <si>
    <t>3.1.2.13</t>
  </si>
  <si>
    <t>3.1.2.14</t>
  </si>
  <si>
    <t>88489</t>
  </si>
  <si>
    <t xml:space="preserve">      PINTURA LÁTEX ACRÍLICA PREMIUM, APLICAÇÃO MANUAL EM PAREDES, DUAS DEMÃOS. AF_04/2023</t>
  </si>
  <si>
    <t>3.2</t>
  </si>
  <si>
    <t xml:space="preserve">  ESCADARIA - OESTE</t>
  </si>
  <si>
    <t>3.2.1</t>
  </si>
  <si>
    <t>COMP-TRI-1</t>
  </si>
  <si>
    <t xml:space="preserve">    REPARO DE TRINCAS EM ALVENARIAS COM TELA DE FIBRA DE VIDRO</t>
  </si>
  <si>
    <t>3.2.2</t>
  </si>
  <si>
    <t>3.2.3</t>
  </si>
  <si>
    <t>3.2.4</t>
  </si>
  <si>
    <t>3.2.5</t>
  </si>
  <si>
    <t>3.2.8</t>
  </si>
  <si>
    <t>3.2.9</t>
  </si>
  <si>
    <t xml:space="preserve">    PINTURA LÁTEX ACRÍLICA PREMIUM, APLICAÇÃO MANUAL EM PAREDES, DUAS DEMÃOS. AF_04/2023</t>
  </si>
  <si>
    <t>3.2.10</t>
  </si>
  <si>
    <t>88488</t>
  </si>
  <si>
    <t xml:space="preserve">    PINTURA LÁTEX ACRÍLICA PREMIUM, APLICAÇÃO MANUAL EM TETO, DUAS DEMÃOS. AF_04/2023</t>
  </si>
  <si>
    <t>3.2.11</t>
  </si>
  <si>
    <t>COMP-PIN-2</t>
  </si>
  <si>
    <t xml:space="preserve">    PINTURA DE CORRIMÃO DE MADEIRA INCLUINDO PREPARAÇÃO DA SUPERFÍCIE</t>
  </si>
  <si>
    <t>3.2.12</t>
  </si>
  <si>
    <t xml:space="preserve">    CHAPISCO APLICADO EM ALVENARIAS E ESTRUTURAS DE CONCRETO, COM COLHER DE PEDREIRO. ARGAMASSA TRAÇO 1:3 COM ADIÇÃO DE IMPERMEABILIZANTE E PREPARO EM BETONEIRA 400L.</t>
  </si>
  <si>
    <t>3.2.13</t>
  </si>
  <si>
    <t xml:space="preserve">    EMBOÇO, EM ARGAMASSA TRAÇO 1:3 COM ADITIVO IMPERMEABILIZANTE, PREPARO MECÂNICO, APLICADO COM EQUIPAMENTO DE MISTURA E PROJEÇÃO DE ARGAMASSA EM PAREDES, E = 25MM.</t>
  </si>
  <si>
    <t>3.3</t>
  </si>
  <si>
    <t xml:space="preserve">  ESCADARIA - LESTE</t>
  </si>
  <si>
    <t>3.3.2</t>
  </si>
  <si>
    <t>3.3.3</t>
  </si>
  <si>
    <t>3.3.4</t>
  </si>
  <si>
    <t>3.3.5</t>
  </si>
  <si>
    <t>3.3.8</t>
  </si>
  <si>
    <t>3.3.9</t>
  </si>
  <si>
    <t>3.3.10</t>
  </si>
  <si>
    <t>3.3.12</t>
  </si>
  <si>
    <t>3.3.13</t>
  </si>
  <si>
    <t>3.3.14</t>
  </si>
  <si>
    <t>3.3.15</t>
  </si>
  <si>
    <t>3.4</t>
  </si>
  <si>
    <t xml:space="preserve">  SALA DE REUNIÃO - COTA 7,00M - OESTE</t>
  </si>
  <si>
    <t>3.4.1</t>
  </si>
  <si>
    <t>3.4.1.1</t>
  </si>
  <si>
    <t>3.4.1.2</t>
  </si>
  <si>
    <t>3.4.1.3</t>
  </si>
  <si>
    <t>3.4.1.4</t>
  </si>
  <si>
    <t>3.4.1.10</t>
  </si>
  <si>
    <t>3.4.1.11</t>
  </si>
  <si>
    <t>3.4.1.12</t>
  </si>
  <si>
    <t>3.4.1.13</t>
  </si>
  <si>
    <t>3.4.1.14</t>
  </si>
  <si>
    <t>COMP-LIM-1</t>
  </si>
  <si>
    <t xml:space="preserve">      LIMPEZA DE ALVENARIA PARA REMOÇÃO DE MOFO</t>
  </si>
  <si>
    <t>3.4.1.15</t>
  </si>
  <si>
    <t>COMP-PIN-3</t>
  </si>
  <si>
    <t xml:space="preserve">      Preparo de superfície com lixamento de paredes e tetos - Referência 02344/ORSE</t>
  </si>
  <si>
    <t>3.4.1.16</t>
  </si>
  <si>
    <t>88495</t>
  </si>
  <si>
    <t xml:space="preserve">      EMASSAMENTO COM MASSA LÁTEX, APLICAÇÃO EM PAREDE, UMA DEMÃO, LIXAMENTO MANUAL. AF_04/2023</t>
  </si>
  <si>
    <t>3.4.2</t>
  </si>
  <si>
    <t xml:space="preserve">    SERVIÇO REALIZADO EM TETO</t>
  </si>
  <si>
    <t>3.4.2.4</t>
  </si>
  <si>
    <t>96113</t>
  </si>
  <si>
    <t xml:space="preserve">      FORRO EM PLACAS DE GESSO, PARA AMBIENTES COMERCIAIS. AF_08/2023_PS</t>
  </si>
  <si>
    <t>3.4.2.5</t>
  </si>
  <si>
    <t xml:space="preserve">      PINTURA LÁTEX ACRÍLICA PREMIUM, APLICAÇÃO MANUAL EM TETO, DUAS DEMÃOS. AF_04/2023</t>
  </si>
  <si>
    <t>3.4.2.6</t>
  </si>
  <si>
    <t>97665</t>
  </si>
  <si>
    <t xml:space="preserve">      REMOÇÃO DE LUMINÁRIAS, DE FORMA MANUAL, SEM REAPROVEITAMENTO. AF_09/2023</t>
  </si>
  <si>
    <t>3.4.2.7</t>
  </si>
  <si>
    <t>COMP-ELE-1</t>
  </si>
  <si>
    <t xml:space="preserve">      RECOLOCAÇÃO DE LUMINÁRIA</t>
  </si>
  <si>
    <t>3.4.2.8</t>
  </si>
  <si>
    <t>88484</t>
  </si>
  <si>
    <t xml:space="preserve">      FUNDO SELADOR ACRÍLICO, APLICAÇÃO MANUAL EM TETO, UMA DEMÃO. AF_04/2023</t>
  </si>
  <si>
    <t>3.5</t>
  </si>
  <si>
    <t xml:space="preserve">  SALA DE REUNIÃO - COTA 7,00M - LESTE</t>
  </si>
  <si>
    <t>3.5.1</t>
  </si>
  <si>
    <t>3.5.1.1</t>
  </si>
  <si>
    <t>3.5.1.2</t>
  </si>
  <si>
    <t>3.5.1.3</t>
  </si>
  <si>
    <t>3.5.1.4</t>
  </si>
  <si>
    <t>3.5.1.10</t>
  </si>
  <si>
    <t>3.5.1.11</t>
  </si>
  <si>
    <t>3.5.1.12</t>
  </si>
  <si>
    <t>3.5.1.13</t>
  </si>
  <si>
    <t>3.5.1.14</t>
  </si>
  <si>
    <t>3.5.1.15</t>
  </si>
  <si>
    <t>3.5.1.16</t>
  </si>
  <si>
    <t>3.5.2</t>
  </si>
  <si>
    <t>3.5.2.4</t>
  </si>
  <si>
    <t>3.5.2.5</t>
  </si>
  <si>
    <t>3.5.2.6</t>
  </si>
  <si>
    <t>3.5.2.7</t>
  </si>
  <si>
    <t>3.5.2.8</t>
  </si>
  <si>
    <t>3.6</t>
  </si>
  <si>
    <t xml:space="preserve">  SALA DE REUNIÃO - COTA 10,50M - OESTE</t>
  </si>
  <si>
    <t>3.6.1</t>
  </si>
  <si>
    <t>3.6.1.4</t>
  </si>
  <si>
    <t>3.6.1.10</t>
  </si>
  <si>
    <t>3.6.1.11</t>
  </si>
  <si>
    <t>3.6.1.14</t>
  </si>
  <si>
    <t>3.6.1.15</t>
  </si>
  <si>
    <t>3.6.1.16</t>
  </si>
  <si>
    <t>3.6.2</t>
  </si>
  <si>
    <t>3.6.2.4</t>
  </si>
  <si>
    <t>3.6.2.5</t>
  </si>
  <si>
    <t>3.6.2.6</t>
  </si>
  <si>
    <t>3.6.2.7</t>
  </si>
  <si>
    <t>3.6.2.8</t>
  </si>
  <si>
    <t>3.7</t>
  </si>
  <si>
    <t xml:space="preserve">  SALA DE REUNIÃO - COTA 10,50M - LESTE</t>
  </si>
  <si>
    <t>3.7.1</t>
  </si>
  <si>
    <t>3.7.1.4</t>
  </si>
  <si>
    <t>3.7.1.10</t>
  </si>
  <si>
    <t>3.7.1.11</t>
  </si>
  <si>
    <t>3.7.1.14</t>
  </si>
  <si>
    <t>3.7.1.15</t>
  </si>
  <si>
    <t>3.7.1.16</t>
  </si>
  <si>
    <t>3.7.2</t>
  </si>
  <si>
    <t>3.7.2.4</t>
  </si>
  <si>
    <t>3.7.2.5</t>
  </si>
  <si>
    <t>3.7.2.6</t>
  </si>
  <si>
    <t>3.7.2.7</t>
  </si>
  <si>
    <t>3.7.2.8</t>
  </si>
  <si>
    <t>3.8</t>
  </si>
  <si>
    <t xml:space="preserve">  SALA DE REUNIÃO - COTA 14,00M - OESTE</t>
  </si>
  <si>
    <t>3.8.1</t>
  </si>
  <si>
    <t>3.8.1.4</t>
  </si>
  <si>
    <t>3.8.1.10</t>
  </si>
  <si>
    <t>3.8.1.11</t>
  </si>
  <si>
    <t>3.8.1.12</t>
  </si>
  <si>
    <t>3.8.1.13</t>
  </si>
  <si>
    <t>3.8.1.14</t>
  </si>
  <si>
    <t>3.8.1.15</t>
  </si>
  <si>
    <t>103358</t>
  </si>
  <si>
    <t xml:space="preserve">      ALVENARIA DE VEDAÇÃO DE BLOCOS CERÂMICOS FURADOS NA HORIZONTAL DE 11,5X19X29 CM (ESPESSURA 11,5 CM) E ARGAMASSA DE ASSENTAMENTO COM PREPARO EM BETONEIRA. AF_12/2021</t>
  </si>
  <si>
    <t>3.8.1.16</t>
  </si>
  <si>
    <t>3.8.1.17</t>
  </si>
  <si>
    <t>3.8.2</t>
  </si>
  <si>
    <t>3.8.2.4</t>
  </si>
  <si>
    <t>3.8.2.5</t>
  </si>
  <si>
    <t>3.8.2.6</t>
  </si>
  <si>
    <t>3.8.2.7</t>
  </si>
  <si>
    <t>3.8.2.8</t>
  </si>
  <si>
    <t>3.9</t>
  </si>
  <si>
    <t xml:space="preserve">  SALA DE REUNIÃO - COTA 14,00M - LESTE</t>
  </si>
  <si>
    <t>3.9.1</t>
  </si>
  <si>
    <t>3.9.1.4</t>
  </si>
  <si>
    <t>3.9.1.10</t>
  </si>
  <si>
    <t>3.9.1.11</t>
  </si>
  <si>
    <t>3.9.1.12</t>
  </si>
  <si>
    <t>3.9.1.13</t>
  </si>
  <si>
    <t>3.9.1.14</t>
  </si>
  <si>
    <t>3.9.1.15</t>
  </si>
  <si>
    <t>3.9.1.16</t>
  </si>
  <si>
    <t>3.9.1.17</t>
  </si>
  <si>
    <t>3.9.2</t>
  </si>
  <si>
    <t>3.9.2.4</t>
  </si>
  <si>
    <t>3.9.2.5</t>
  </si>
  <si>
    <t>3.9.2.6</t>
  </si>
  <si>
    <t>3.9.2.7</t>
  </si>
  <si>
    <t>3.9.2.8</t>
  </si>
  <si>
    <t>3.10</t>
  </si>
  <si>
    <t xml:space="preserve">  LÓGICA - COTA 0,00M - OESTE</t>
  </si>
  <si>
    <t>3.10.1</t>
  </si>
  <si>
    <t>3.10.2</t>
  </si>
  <si>
    <t>3.10.3</t>
  </si>
  <si>
    <t>3.10.4</t>
  </si>
  <si>
    <t>3.10.9</t>
  </si>
  <si>
    <t>COMP-VEN-1</t>
  </si>
  <si>
    <t xml:space="preserve">    GRELHA DE VENTILAÇÃO  Ø150MM EM PVC EM AMBOS OS LADOS DA PAREDE - FORNECIMENTO E INSTALAÇÃO</t>
  </si>
  <si>
    <t>3.10.10</t>
  </si>
  <si>
    <t>3.10.11</t>
  </si>
  <si>
    <t>3.10.12</t>
  </si>
  <si>
    <t>3.10.13</t>
  </si>
  <si>
    <t>3.10.14</t>
  </si>
  <si>
    <t>3.10.15</t>
  </si>
  <si>
    <t xml:space="preserve">    FUNDO SELADOR ACRÍLICO, APLICAÇÃO MANUAL EM TETO, UMA DEMÃO. AF_04/2023</t>
  </si>
  <si>
    <t>3.10.16</t>
  </si>
  <si>
    <t xml:space="preserve">    Preparo de superfície com lixamento de paredes e tetos - Referência 02344/ORSE</t>
  </si>
  <si>
    <t>3.10.17</t>
  </si>
  <si>
    <t xml:space="preserve">    LIMPEZA DE ALVENARIA PARA REMOÇÃO DE MOFO</t>
  </si>
  <si>
    <t>3.10.18</t>
  </si>
  <si>
    <t>88494</t>
  </si>
  <si>
    <t xml:space="preserve">    EMASSAMENTO COM MASSA LÁTEX, APLICAÇÃO EM TETO, UMA DEMÃO, LIXAMENTO MANUAL. AF_04/2023</t>
  </si>
  <si>
    <t>3.11</t>
  </si>
  <si>
    <t xml:space="preserve">  DEPÓSITO - COTA 0,00M - LESTE</t>
  </si>
  <si>
    <t>3.11.1</t>
  </si>
  <si>
    <t>3.11.2</t>
  </si>
  <si>
    <t>3.11.3</t>
  </si>
  <si>
    <t>3.11.4</t>
  </si>
  <si>
    <t>3.11.7</t>
  </si>
  <si>
    <t>92027</t>
  </si>
  <si>
    <t xml:space="preserve">    INTERRUPTOR SIMPLES (2 MÓDULOS) COM 1 TOMADA DE EMBUTIR 2P+T 10 A, INCLUINDO SUPORTE E PLACA - FORNECIMENTO E INSTALAÇÃO. AF_03/2023</t>
  </si>
  <si>
    <t>3.11.10</t>
  </si>
  <si>
    <t>3.11.11</t>
  </si>
  <si>
    <t>3.11.12</t>
  </si>
  <si>
    <t>3.11.13</t>
  </si>
  <si>
    <t>COMP-ELE-2</t>
  </si>
  <si>
    <t xml:space="preserve">    EXAUSTOR AXIAL RESIDENCIAL 25CM 220V BRANCO 60W - FORNECIMENTO E INSTALAÇÃO</t>
  </si>
  <si>
    <t>3.11.14</t>
  </si>
  <si>
    <t>3.11.15</t>
  </si>
  <si>
    <t>3.11.16</t>
  </si>
  <si>
    <t>3.11.17</t>
  </si>
  <si>
    <t>3.11.18</t>
  </si>
  <si>
    <t>3.11.19</t>
  </si>
  <si>
    <t>3.11.20</t>
  </si>
  <si>
    <t>3.12</t>
  </si>
  <si>
    <t xml:space="preserve">  LÓGICA - COTA 3,50M - OESTE</t>
  </si>
  <si>
    <t>3.12.2</t>
  </si>
  <si>
    <t>3.12.3</t>
  </si>
  <si>
    <t>3.12.4</t>
  </si>
  <si>
    <t>3.12.7</t>
  </si>
  <si>
    <t>3.12.10</t>
  </si>
  <si>
    <t>3.12.11</t>
  </si>
  <si>
    <t>3.12.12</t>
  </si>
  <si>
    <t>3.12.13</t>
  </si>
  <si>
    <t>3.12.14</t>
  </si>
  <si>
    <t>3.12.15</t>
  </si>
  <si>
    <t>3.12.16</t>
  </si>
  <si>
    <t>3.12.17</t>
  </si>
  <si>
    <t>3.12.18</t>
  </si>
  <si>
    <t>3.12.19</t>
  </si>
  <si>
    <t>3.12.20</t>
  </si>
  <si>
    <t>3.13</t>
  </si>
  <si>
    <t xml:space="preserve">  DEPÓSITO - COTA 3,50M - LESTE</t>
  </si>
  <si>
    <t>3.13.1</t>
  </si>
  <si>
    <t>3.13.2</t>
  </si>
  <si>
    <t>3.13.3</t>
  </si>
  <si>
    <t>3.13.4</t>
  </si>
  <si>
    <t>3.13.7</t>
  </si>
  <si>
    <t>3.13.10</t>
  </si>
  <si>
    <t>3.13.11</t>
  </si>
  <si>
    <t>3.13.12</t>
  </si>
  <si>
    <t>3.13.13</t>
  </si>
  <si>
    <t>3.13.14</t>
  </si>
  <si>
    <t>3.13.15</t>
  </si>
  <si>
    <t>3.13.16</t>
  </si>
  <si>
    <t>3.13.17</t>
  </si>
  <si>
    <t>3.13.18</t>
  </si>
  <si>
    <t>3.13.19</t>
  </si>
  <si>
    <t>3.13.20</t>
  </si>
  <si>
    <t xml:space="preserve">    FORRO EM PLACAS DE GESSO, PARA AMBIENTES COMERCIAIS. AF_08/2023_PS</t>
  </si>
  <si>
    <t>3.14</t>
  </si>
  <si>
    <t xml:space="preserve">  LÓGICA - COTA 7,00M - OESTE</t>
  </si>
  <si>
    <t>3.14.4</t>
  </si>
  <si>
    <t>3.14.7</t>
  </si>
  <si>
    <t>3.14.10</t>
  </si>
  <si>
    <t>3.14.11</t>
  </si>
  <si>
    <t>3.14.12</t>
  </si>
  <si>
    <t>3.14.13</t>
  </si>
  <si>
    <t>3.14.14</t>
  </si>
  <si>
    <t>3.14.15</t>
  </si>
  <si>
    <t>3.14.16</t>
  </si>
  <si>
    <t>3.14.17</t>
  </si>
  <si>
    <t>3.15</t>
  </si>
  <si>
    <t xml:space="preserve">  DEPÓSITO - COTA 7,00M - LESTE</t>
  </si>
  <si>
    <t>3.15.4</t>
  </si>
  <si>
    <t>3.15.7</t>
  </si>
  <si>
    <t>3.15.10</t>
  </si>
  <si>
    <t>3.15.11</t>
  </si>
  <si>
    <t>3.15.12</t>
  </si>
  <si>
    <t>3.15.13</t>
  </si>
  <si>
    <t>3.15.14</t>
  </si>
  <si>
    <t>3.15.15</t>
  </si>
  <si>
    <t>3.15.16</t>
  </si>
  <si>
    <t>3.15.17</t>
  </si>
  <si>
    <t>3.15.18</t>
  </si>
  <si>
    <t>3.16</t>
  </si>
  <si>
    <t xml:space="preserve">  LÓGICA - COTA 10,50M - OESTE</t>
  </si>
  <si>
    <t>3.16.4</t>
  </si>
  <si>
    <t>3.16.7</t>
  </si>
  <si>
    <t>3.16.10</t>
  </si>
  <si>
    <t>3.16.11</t>
  </si>
  <si>
    <t>3.16.12</t>
  </si>
  <si>
    <t>3.16.13</t>
  </si>
  <si>
    <t>3.16.14</t>
  </si>
  <si>
    <t>3.16.17</t>
  </si>
  <si>
    <t>3.16.18</t>
  </si>
  <si>
    <t>3.16.19</t>
  </si>
  <si>
    <t>3.17</t>
  </si>
  <si>
    <t xml:space="preserve">  DEPÓSITO - COTA 10,50M - LESTE</t>
  </si>
  <si>
    <t>3.17.4</t>
  </si>
  <si>
    <t>3.17.7</t>
  </si>
  <si>
    <t>3.17.10</t>
  </si>
  <si>
    <t>3.17.11</t>
  </si>
  <si>
    <t>3.17.12</t>
  </si>
  <si>
    <t>3.17.13</t>
  </si>
  <si>
    <t>3.17.14</t>
  </si>
  <si>
    <t>3.17.15</t>
  </si>
  <si>
    <t>3.17.16</t>
  </si>
  <si>
    <t>3.17.17</t>
  </si>
  <si>
    <t>3.18</t>
  </si>
  <si>
    <t xml:space="preserve">  LÓGICA - COTA 14,00M - OESTE</t>
  </si>
  <si>
    <t>3.18.4</t>
  </si>
  <si>
    <t>3.18.7</t>
  </si>
  <si>
    <t>3.18.10</t>
  </si>
  <si>
    <t>3.18.11</t>
  </si>
  <si>
    <t>3.18.12</t>
  </si>
  <si>
    <t>3.18.13</t>
  </si>
  <si>
    <t>3.18.14</t>
  </si>
  <si>
    <t>3.18.15</t>
  </si>
  <si>
    <t>3.18.16</t>
  </si>
  <si>
    <t>3.18.17</t>
  </si>
  <si>
    <t>3.19</t>
  </si>
  <si>
    <t xml:space="preserve">  DEPÓSITO - COTA 14,00M - LESTE</t>
  </si>
  <si>
    <t>3.19.4</t>
  </si>
  <si>
    <t>3.19.7</t>
  </si>
  <si>
    <t>3.19.10</t>
  </si>
  <si>
    <t>3.19.11</t>
  </si>
  <si>
    <t>3.19.12</t>
  </si>
  <si>
    <t>3.19.13</t>
  </si>
  <si>
    <t>3.19.14</t>
  </si>
  <si>
    <t>3.19.15</t>
  </si>
  <si>
    <t>3.19.16</t>
  </si>
  <si>
    <t>3.19.17</t>
  </si>
  <si>
    <t>3.19.18</t>
  </si>
  <si>
    <t>3.20</t>
  </si>
  <si>
    <t xml:space="preserve">  BANHEIRO MASCULINO</t>
  </si>
  <si>
    <t>3.20.1</t>
  </si>
  <si>
    <t>97641</t>
  </si>
  <si>
    <t xml:space="preserve">    REMOÇÃO DE FORRO DE GESSO, DE FORMA MANUAL, SEM REAPROVEITAMENTO. AF_09/2023</t>
  </si>
  <si>
    <t>3.20.2</t>
  </si>
  <si>
    <t>3.20.3</t>
  </si>
  <si>
    <t>3.20.4</t>
  </si>
  <si>
    <t>3.20.5</t>
  </si>
  <si>
    <t>3.20.6</t>
  </si>
  <si>
    <t>3.21</t>
  </si>
  <si>
    <t xml:space="preserve">  AUDITÓRIO</t>
  </si>
  <si>
    <t>3.21.4</t>
  </si>
  <si>
    <t>3.21.7</t>
  </si>
  <si>
    <t>3.21.8</t>
  </si>
  <si>
    <t>3.21.11</t>
  </si>
  <si>
    <t>3.21.12</t>
  </si>
  <si>
    <t>3.21.13</t>
  </si>
  <si>
    <t>3.21.14</t>
  </si>
  <si>
    <t>3.21.15</t>
  </si>
  <si>
    <t>3.21.16</t>
  </si>
  <si>
    <t>3.21.17</t>
  </si>
  <si>
    <t>3.22</t>
  </si>
  <si>
    <t xml:space="preserve">  RECUPERAÇÃO JUNTA DE DILATAÇÃO</t>
  </si>
  <si>
    <t>3.22.1</t>
  </si>
  <si>
    <t>TOTAL SEM BDI:</t>
  </si>
  <si>
    <t>TOTAL COM BDI:</t>
  </si>
  <si>
    <t>CRONOGRAMA DE EXECUÇÃO</t>
  </si>
  <si>
    <t>VALOR TOTAL</t>
  </si>
  <si>
    <t>% DO ITEM</t>
  </si>
  <si>
    <t>Mês 1
(30 dias)</t>
  </si>
  <si>
    <t>%</t>
  </si>
  <si>
    <t>R$</t>
  </si>
  <si>
    <t>Mês 2
(60 dias)</t>
  </si>
  <si>
    <t>Mês 3
(90 dias)</t>
  </si>
  <si>
    <t>Mês 4
(120 dias)</t>
  </si>
  <si>
    <t>Mês 5
(150 dias)</t>
  </si>
  <si>
    <t>Mês 6
(180 dias)</t>
  </si>
  <si>
    <t>Mês 7
(210 dias)</t>
  </si>
  <si>
    <t>TOTAIS</t>
  </si>
  <si>
    <t>NÍVEIS DO ORÇAMENTO</t>
  </si>
  <si>
    <t>NOME</t>
  </si>
  <si>
    <t>TOTAL GERAL</t>
  </si>
</sst>
</file>

<file path=xl/styles.xml><?xml version="1.0" encoding="utf-8"?>
<styleSheet xmlns="http://schemas.openxmlformats.org/spreadsheetml/2006/main" xml:space="preserve">
  <numFmts count="2">
    <numFmt numFmtId="164" formatCode="_(&quot;R$&quot;* #,##0.00_);_(&quot;R$&quot;* \(#,##0.00\);_(&quot;R$&quot;* &quot;-&quot;??_);_(@_)"/>
    <numFmt numFmtId="165" formatCode="0.00&quot;%&quot;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EEAA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8F8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0" fillId="5" borderId="1" applyFont="1" applyNumberFormat="0" applyFill="1" applyBorder="1" applyAlignment="0"/>
    <xf xfId="0" fontId="1" numFmtId="0" fillId="6" borderId="1" applyFont="1" applyNumberFormat="0" applyFill="1" applyBorder="1" applyAlignment="0"/>
    <xf xfId="0" fontId="0" numFmtId="164" fillId="0" borderId="0" applyFont="0" applyNumberFormat="1" applyFill="0" applyBorder="0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0"/>
    <xf xfId="0" fontId="0" numFmtId="164" fillId="0" borderId="1" applyFont="0" applyNumberFormat="1" applyFill="0" applyBorder="1" applyAlignment="0"/>
    <xf xfId="0" fontId="0" numFmtId="165" fillId="0" borderId="0" applyFont="0" applyNumberFormat="1" applyFill="0" applyBorder="0" applyAlignment="0"/>
    <xf xfId="0" fontId="1" numFmtId="165" fillId="3" borderId="1" applyFont="1" applyNumberFormat="1" applyFill="1" applyBorder="1" applyAlignment="1">
      <alignment horizontal="center" vertical="bottom" textRotation="0" wrapText="false" shrinkToFit="false"/>
    </xf>
    <xf xfId="0" fontId="1" numFmtId="165" fillId="4" borderId="1" applyFont="1" applyNumberFormat="1" applyFill="1" applyBorder="1" applyAlignment="0"/>
    <xf xfId="0" fontId="0" numFmtId="165" fillId="0" borderId="1" applyFont="0" applyNumberFormat="1" applyFill="0" applyBorder="1" applyAlignment="0"/>
    <xf xfId="0" fontId="1" numFmtId="164" fillId="5" borderId="1" applyFont="1" applyNumberFormat="1" applyFill="1" applyBorder="1" applyAlignment="0"/>
    <xf xfId="0" fontId="1" numFmtId="164" fillId="6" borderId="1" applyFont="1" applyNumberFormat="1" applyFill="1" applyBorder="1" applyAlignment="0"/>
    <xf xfId="0" fontId="0" numFmtId="164" fillId="0" borderId="1" applyFont="0" applyNumberFormat="1" applyFill="0" applyBorder="1" applyAlignment="0" applyProtection="true">
      <protection locked="false"/>
    </xf>
    <xf xfId="0" fontId="0" numFmtId="0" fillId="0" borderId="0" applyFont="0" applyNumberFormat="0" applyFill="0" applyBorder="0" applyAlignment="0" applyProtection="true">
      <protection locked="false"/>
    </xf>
    <xf xfId="0" fontId="1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165" fillId="5" borderId="1" applyFont="1" applyNumberFormat="1" applyFill="1" applyBorder="1" applyAlignment="0"/>
    <xf xfId="0" fontId="1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7" borderId="1" applyFont="0" applyNumberFormat="0" applyFill="1" applyBorder="1" applyAlignment="0"/>
    <xf xfId="0" fontId="1" numFmtId="0" fillId="5" borderId="1" applyFont="1" applyNumberFormat="0" applyFill="1" applyBorder="1" applyAlignment="1">
      <alignment horizontal="center" vertical="bottom" textRotation="0" wrapText="false" shrinkToFit="false"/>
    </xf>
    <xf xfId="0" fontId="1" numFmtId="164" fillId="3" borderId="1" applyFont="1" applyNumberFormat="1" applyFill="1" applyBorder="1" applyAlignment="0"/>
    <xf xfId="0" fontId="0" numFmtId="164" fillId="4" borderId="1" applyFont="0" applyNumberFormat="1" applyFill="1" applyBorder="1" applyAlignment="0"/>
    <xf xfId="0" fontId="0" numFmtId="164" fillId="7" borderId="1" applyFont="0" applyNumberFormat="1" applyFill="1" applyBorder="1" applyAlignment="0"/>
  </cellXfs>
  <cellStyles count="1">
    <cellStyle name="Normal" xfId="0" builtinId="0"/>
  </cellStyles>
  <dxfs count="2">
    <dxf>
      <font>
        <color rgb="FF990000"/>
      </font>
      <fill>
        <patternFill patternType="solid">
          <bgColor rgb="FFFF9999"/>
        </patternFill>
      </fill>
      <border/>
    </dxf>
    <dxf>
      <font>
        <color rgb="FF009900"/>
      </font>
      <fill>
        <patternFill patternType="solid">
          <bgColor rgb="FF99FF99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02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2.854" bestFit="true" customWidth="true" style="0"/>
    <col min="2" max="2" width="182.813" bestFit="true" customWidth="true" style="0"/>
    <col min="3" max="3" width="12.854" bestFit="true" customWidth="true" style="0"/>
    <col min="4" max="4" width="306.639" bestFit="true" customWidth="true" style="0"/>
    <col min="5" max="5" width="17.567" bestFit="true" customWidth="true" style="0"/>
    <col min="6" max="6" width="21.138" bestFit="true" customWidth="true" style="0"/>
    <col min="7" max="7" width="17.567" bestFit="true" customWidth="true" style="0"/>
    <col min="8" max="8" width="18.71" bestFit="true" customWidth="true" style="0"/>
    <col min="9" max="9" width="9.283" bestFit="true" customWidth="true" style="0"/>
    <col min="10" max="10" width="24.565" bestFit="true" customWidth="true" style="0"/>
    <col min="11" max="11" width="21.138" bestFit="true" customWidth="true" style="0"/>
    <col min="12" max="12" width="17.567" bestFit="true" customWidth="true" style="0"/>
    <col min="13" max="13" width="18.71" bestFit="true" customWidth="true" style="0"/>
    <col min="14" max="14" width="24.565" bestFit="true" customWidth="true" style="0"/>
    <col min="15" max="15" width="9.283" bestFit="true" customWidth="true" style="0"/>
  </cols>
  <sheetData>
    <row r="1" spans="1:15">
      <c r="A1" s="2" t="s">
        <v>0</v>
      </c>
    </row>
    <row r="2" spans="1:15">
      <c r="A2" s="3" t="s">
        <v>1</v>
      </c>
    </row>
    <row r="4" spans="1:15">
      <c r="A4" s="1" t="s">
        <v>2</v>
      </c>
      <c r="B4" t="s">
        <v>3</v>
      </c>
      <c r="E4" s="1" t="s">
        <v>4</v>
      </c>
      <c r="F4" s="21"/>
    </row>
    <row r="5" spans="1:15">
      <c r="A5" s="1" t="s">
        <v>5</v>
      </c>
      <c r="B5" t="s">
        <v>6</v>
      </c>
      <c r="E5" s="1" t="s">
        <v>7</v>
      </c>
      <c r="F5" s="21"/>
    </row>
    <row r="6" spans="1:15">
      <c r="A6" s="1" t="s">
        <v>8</v>
      </c>
      <c r="B6" t="s">
        <v>9</v>
      </c>
    </row>
    <row r="8" spans="1:15">
      <c r="A8" s="4" t="s">
        <v>10</v>
      </c>
      <c r="G8" s="10"/>
      <c r="H8" s="10"/>
      <c r="I8" s="14"/>
      <c r="J8" s="10"/>
      <c r="K8" s="10"/>
      <c r="L8" s="10"/>
      <c r="M8" s="10"/>
      <c r="N8" s="10"/>
      <c r="O8" s="14"/>
    </row>
    <row r="9" spans="1:15">
      <c r="G9" s="10"/>
      <c r="H9" s="10"/>
      <c r="I9" s="14"/>
      <c r="J9" s="10"/>
      <c r="K9" s="10"/>
      <c r="L9" s="10"/>
      <c r="M9" s="10"/>
      <c r="N9" s="10"/>
      <c r="O9" s="14"/>
    </row>
    <row r="10" spans="1:1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11" t="s">
        <v>17</v>
      </c>
      <c r="H10" s="11" t="s">
        <v>18</v>
      </c>
      <c r="I10" s="15" t="s">
        <v>19</v>
      </c>
      <c r="J10" s="11" t="s">
        <v>20</v>
      </c>
      <c r="K10" s="11" t="s">
        <v>21</v>
      </c>
      <c r="L10" s="11" t="s">
        <v>22</v>
      </c>
      <c r="M10" s="11" t="s">
        <v>23</v>
      </c>
      <c r="N10" s="11" t="s">
        <v>24</v>
      </c>
      <c r="O10" s="15" t="s">
        <v>25</v>
      </c>
    </row>
    <row r="11" spans="1:15">
      <c r="A11" s="6" t="s">
        <v>26</v>
      </c>
      <c r="B11" s="6" t="s">
        <v>26</v>
      </c>
      <c r="C11" s="6" t="s">
        <v>27</v>
      </c>
      <c r="D11" s="6" t="s">
        <v>28</v>
      </c>
      <c r="E11" s="6" t="s">
        <v>27</v>
      </c>
      <c r="F11" s="6" t="s">
        <v>27</v>
      </c>
      <c r="G11" s="12" t="s">
        <v>27</v>
      </c>
      <c r="H11" s="12">
        <f>SUM(H12,H14)</f>
        <v>68864.62</v>
      </c>
      <c r="I11" s="16" t="s">
        <v>27</v>
      </c>
      <c r="J11" s="12" t="s">
        <v>27</v>
      </c>
      <c r="K11" s="12">
        <f>SUM(K12,K14)</f>
        <v>85075.351548</v>
      </c>
      <c r="L11" s="12" t="s">
        <v>27</v>
      </c>
      <c r="M11" s="12">
        <f>SUM(M12,M14)</f>
        <v>68864.62</v>
      </c>
      <c r="N11" s="12">
        <f>SUM(N12,N14)</f>
        <v>85075.351548</v>
      </c>
      <c r="O11" s="16">
        <f>IF(SUM(M12,M14)=0,0,SUM(O12*M12/100,O14*M14/100)/SUM(M12,M14)*100)</f>
        <v>0</v>
      </c>
    </row>
    <row r="12" spans="1:15">
      <c r="A12" s="6" t="s">
        <v>29</v>
      </c>
      <c r="B12" s="6" t="s">
        <v>29</v>
      </c>
      <c r="C12" s="6" t="s">
        <v>27</v>
      </c>
      <c r="D12" s="6" t="s">
        <v>30</v>
      </c>
      <c r="E12" s="6" t="s">
        <v>27</v>
      </c>
      <c r="F12" s="6" t="s">
        <v>27</v>
      </c>
      <c r="G12" s="12" t="s">
        <v>27</v>
      </c>
      <c r="H12" s="12">
        <f>H13</f>
        <v>66052.72</v>
      </c>
      <c r="I12" s="16" t="s">
        <v>27</v>
      </c>
      <c r="J12" s="12" t="s">
        <v>27</v>
      </c>
      <c r="K12" s="12">
        <f>K13</f>
        <v>81601.530288</v>
      </c>
      <c r="L12" s="12" t="s">
        <v>27</v>
      </c>
      <c r="M12" s="12">
        <f>M13</f>
        <v>66052.72</v>
      </c>
      <c r="N12" s="12">
        <f>N13</f>
        <v>81601.530288</v>
      </c>
      <c r="O12" s="16">
        <f>O13</f>
        <v>0</v>
      </c>
    </row>
    <row r="13" spans="1:15">
      <c r="A13" s="7" t="s">
        <v>31</v>
      </c>
      <c r="B13" s="7" t="s">
        <v>32</v>
      </c>
      <c r="C13" s="7" t="s">
        <v>33</v>
      </c>
      <c r="D13" s="7" t="s">
        <v>34</v>
      </c>
      <c r="E13" s="7" t="s">
        <v>35</v>
      </c>
      <c r="F13" s="7">
        <v>1.0</v>
      </c>
      <c r="G13" s="20">
        <v>66052.72</v>
      </c>
      <c r="H13" s="13">
        <f>F13*G13</f>
        <v>66052.72</v>
      </c>
      <c r="I13" s="17">
        <v>23.54</v>
      </c>
      <c r="J13" s="13">
        <f>G13*(1+I13/100)</f>
        <v>81601.530288</v>
      </c>
      <c r="K13" s="13">
        <f>F13*J13</f>
        <v>81601.530288</v>
      </c>
      <c r="L13" s="13">
        <v>66052.72</v>
      </c>
      <c r="M13" s="13">
        <f>F13*L13</f>
        <v>66052.72</v>
      </c>
      <c r="N13" s="13">
        <f>M13*(1+23.5400/100)</f>
        <v>81601.530288</v>
      </c>
      <c r="O13" s="17">
        <f>IF(L13=0,0,((G13-L13)/L13)*100)</f>
        <v>0</v>
      </c>
    </row>
    <row r="14" spans="1:15">
      <c r="A14" s="6" t="s">
        <v>36</v>
      </c>
      <c r="B14" s="6" t="s">
        <v>36</v>
      </c>
      <c r="C14" s="6" t="s">
        <v>27</v>
      </c>
      <c r="D14" s="6" t="s">
        <v>37</v>
      </c>
      <c r="E14" s="6" t="s">
        <v>27</v>
      </c>
      <c r="F14" s="6" t="s">
        <v>27</v>
      </c>
      <c r="G14" s="12" t="s">
        <v>27</v>
      </c>
      <c r="H14" s="12">
        <f>H15</f>
        <v>2811.9</v>
      </c>
      <c r="I14" s="16" t="s">
        <v>27</v>
      </c>
      <c r="J14" s="12" t="s">
        <v>27</v>
      </c>
      <c r="K14" s="12">
        <f>K15</f>
        <v>3473.82126</v>
      </c>
      <c r="L14" s="12" t="s">
        <v>27</v>
      </c>
      <c r="M14" s="12">
        <f>M15</f>
        <v>2811.9</v>
      </c>
      <c r="N14" s="12">
        <f>N15</f>
        <v>3473.82126</v>
      </c>
      <c r="O14" s="16">
        <f>O15</f>
        <v>0</v>
      </c>
    </row>
    <row r="15" spans="1:15">
      <c r="A15" s="7" t="s">
        <v>38</v>
      </c>
      <c r="B15" s="7" t="s">
        <v>39</v>
      </c>
      <c r="C15" s="7" t="s">
        <v>40</v>
      </c>
      <c r="D15" s="7" t="s">
        <v>41</v>
      </c>
      <c r="E15" s="7" t="s">
        <v>42</v>
      </c>
      <c r="F15" s="7">
        <v>6.0</v>
      </c>
      <c r="G15" s="20">
        <v>468.65</v>
      </c>
      <c r="H15" s="13">
        <f>F15*G15</f>
        <v>2811.9</v>
      </c>
      <c r="I15" s="17">
        <v>23.54</v>
      </c>
      <c r="J15" s="13">
        <f>G15*(1+I15/100)</f>
        <v>578.97021</v>
      </c>
      <c r="K15" s="13">
        <f>F15*J15</f>
        <v>3473.82126</v>
      </c>
      <c r="L15" s="13">
        <v>468.65</v>
      </c>
      <c r="M15" s="13">
        <f>F15*L15</f>
        <v>2811.9</v>
      </c>
      <c r="N15" s="13">
        <f>M15*(1+23.5400/100)</f>
        <v>3473.82126</v>
      </c>
      <c r="O15" s="17">
        <f>IF(L15=0,0,((G15-L15)/L15)*100)</f>
        <v>0</v>
      </c>
    </row>
    <row r="16" spans="1:15">
      <c r="A16" s="6" t="s">
        <v>43</v>
      </c>
      <c r="B16" s="6" t="s">
        <v>43</v>
      </c>
      <c r="C16" s="6" t="s">
        <v>27</v>
      </c>
      <c r="D16" s="6" t="s">
        <v>44</v>
      </c>
      <c r="E16" s="6" t="s">
        <v>27</v>
      </c>
      <c r="F16" s="6" t="s">
        <v>27</v>
      </c>
      <c r="G16" s="12" t="s">
        <v>27</v>
      </c>
      <c r="H16" s="12">
        <f>SUM(H17,H26,H63,H80,H101,H122,H159,H195,H230,H264,H291,H296,H299,H306,H308,H328,H339,H353,H389)</f>
        <v>969435.8982</v>
      </c>
      <c r="I16" s="16" t="s">
        <v>27</v>
      </c>
      <c r="J16" s="12" t="s">
        <v>27</v>
      </c>
      <c r="K16" s="12">
        <f>SUM(K17,K26,K63,K80,K101,K122,K159,K195,K230,K264,K291,K296,K299,K306,K308,K328,K339,K353,K389)</f>
        <v>1197641.1086363</v>
      </c>
      <c r="L16" s="12" t="s">
        <v>27</v>
      </c>
      <c r="M16" s="12">
        <f>SUM(M17,M26,M63,M80,M101,M122,M159,M195,M230,M264,M291,M296,M299,M306,M308,M328,M339,M353,M389)</f>
        <v>969435.8982</v>
      </c>
      <c r="N16" s="12">
        <f>SUM(N17,N26,N63,N80,N101,N122,N159,N195,N230,N264,N291,N296,N299,N306,N308,N328,N339,N353,N389)</f>
        <v>1197641.1086363</v>
      </c>
      <c r="O16" s="16">
        <f>IF(SUM(M17,M26,M63,M80,M101,M122,M159,M195,M230,M264,M291,M296,M299,M306,M308,M328,M339,M353,M389)=0,0,SUM(O17*M17/100,O26*M26/100,O63*M63/100,O80*M80/100,O101*M101/100,O122*M122/100,O159*M159/100,O195*M195/100,O230*M230/100,O264*M264/100,O291*M291/100,O296*M296/100,O299*M299/100,O306*M306/100,O308*M308/100,O328*M328/100,O339*M339/100,O353*M353/100,O389*M389/100)/SUM(M17,M26,M63,M80,M101,M122,M159,M195,M230,M264,M291,M296,M299,M306,M308,M328,M339,M353,M389)*100)</f>
        <v>0</v>
      </c>
    </row>
    <row r="17" spans="1:15">
      <c r="A17" s="6" t="s">
        <v>45</v>
      </c>
      <c r="B17" s="6" t="s">
        <v>45</v>
      </c>
      <c r="C17" s="6" t="s">
        <v>27</v>
      </c>
      <c r="D17" s="6" t="s">
        <v>46</v>
      </c>
      <c r="E17" s="6" t="s">
        <v>27</v>
      </c>
      <c r="F17" s="6" t="s">
        <v>27</v>
      </c>
      <c r="G17" s="12" t="s">
        <v>27</v>
      </c>
      <c r="H17" s="12">
        <f>SUM(H18,H19,H20,H21,H22,H23,H24,H25)</f>
        <v>9196.1368</v>
      </c>
      <c r="I17" s="16" t="s">
        <v>27</v>
      </c>
      <c r="J17" s="12" t="s">
        <v>27</v>
      </c>
      <c r="K17" s="12">
        <f>SUM(K18,K19,K20,K21,K22,K23,K24,K25)</f>
        <v>11360.90740272</v>
      </c>
      <c r="L17" s="12" t="s">
        <v>27</v>
      </c>
      <c r="M17" s="12">
        <f>SUM(M18,M19,M20,M21,M22,M23,M24,M25)</f>
        <v>9196.1368</v>
      </c>
      <c r="N17" s="12">
        <f>SUM(N18,N19,N20,N21,N22,N23,N24,N25)</f>
        <v>11360.90740272</v>
      </c>
      <c r="O17" s="16">
        <f>IF(SUM(M18,M19,M20,M21,M22,M23,M24,M25)=0,0,SUM(O18*M18/100,O19*M19/100,O20*M20/100,O21*M21/100,O22*M22/100,O23*M23/100,O24*M24/100,O25*M25/100)/SUM(M18,M19,M20,M21,M22,M23,M24,M25)*100)</f>
        <v>0</v>
      </c>
    </row>
    <row r="18" spans="1:15">
      <c r="A18" s="7" t="s">
        <v>47</v>
      </c>
      <c r="B18" s="7" t="s">
        <v>48</v>
      </c>
      <c r="C18" s="7" t="s">
        <v>40</v>
      </c>
      <c r="D18" s="7" t="s">
        <v>49</v>
      </c>
      <c r="E18" s="7" t="s">
        <v>42</v>
      </c>
      <c r="F18" s="7">
        <v>103.2</v>
      </c>
      <c r="G18" s="20">
        <v>7.57</v>
      </c>
      <c r="H18" s="13">
        <f>F18*G18</f>
        <v>781.224</v>
      </c>
      <c r="I18" s="17">
        <v>23.54</v>
      </c>
      <c r="J18" s="13">
        <f>G18*(1+I18/100)</f>
        <v>9.351978</v>
      </c>
      <c r="K18" s="13">
        <f>F18*J18</f>
        <v>965.1241296</v>
      </c>
      <c r="L18" s="13">
        <v>7.57</v>
      </c>
      <c r="M18" s="13">
        <f>F18*L18</f>
        <v>781.224</v>
      </c>
      <c r="N18" s="13">
        <f>M18*(1+23.5400/100)</f>
        <v>965.1241296</v>
      </c>
      <c r="O18" s="17">
        <f>IF(L18=0,0,((G18-L18)/L18)*100)</f>
        <v>0</v>
      </c>
    </row>
    <row r="19" spans="1:15">
      <c r="A19" s="7" t="s">
        <v>50</v>
      </c>
      <c r="B19" s="7" t="s">
        <v>51</v>
      </c>
      <c r="C19" s="7" t="s">
        <v>40</v>
      </c>
      <c r="D19" s="7" t="s">
        <v>52</v>
      </c>
      <c r="E19" s="7" t="s">
        <v>53</v>
      </c>
      <c r="F19" s="7">
        <v>5.42</v>
      </c>
      <c r="G19" s="20">
        <v>10.46</v>
      </c>
      <c r="H19" s="13">
        <f>F19*G19</f>
        <v>56.6932</v>
      </c>
      <c r="I19" s="17">
        <v>23.54</v>
      </c>
      <c r="J19" s="13">
        <f>G19*(1+I19/100)</f>
        <v>12.922284</v>
      </c>
      <c r="K19" s="13">
        <f>F19*J19</f>
        <v>70.03877928</v>
      </c>
      <c r="L19" s="13">
        <v>10.46</v>
      </c>
      <c r="M19" s="13">
        <f>F19*L19</f>
        <v>56.6932</v>
      </c>
      <c r="N19" s="13">
        <f>M19*(1+23.5400/100)</f>
        <v>70.03877928</v>
      </c>
      <c r="O19" s="17">
        <f>IF(L19=0,0,((G19-L19)/L19)*100)</f>
        <v>0</v>
      </c>
    </row>
    <row r="20" spans="1:15">
      <c r="A20" s="7" t="s">
        <v>54</v>
      </c>
      <c r="B20" s="7" t="s">
        <v>55</v>
      </c>
      <c r="C20" s="7" t="s">
        <v>40</v>
      </c>
      <c r="D20" s="7" t="s">
        <v>56</v>
      </c>
      <c r="E20" s="7" t="s">
        <v>57</v>
      </c>
      <c r="F20" s="7">
        <v>54.18</v>
      </c>
      <c r="G20" s="20">
        <v>3.22</v>
      </c>
      <c r="H20" s="13">
        <f>F20*G20</f>
        <v>174.4596</v>
      </c>
      <c r="I20" s="17">
        <v>23.54</v>
      </c>
      <c r="J20" s="13">
        <f>G20*(1+I20/100)</f>
        <v>3.977988</v>
      </c>
      <c r="K20" s="13">
        <f>F20*J20</f>
        <v>215.52738984</v>
      </c>
      <c r="L20" s="13">
        <v>3.22</v>
      </c>
      <c r="M20" s="13">
        <f>F20*L20</f>
        <v>174.4596</v>
      </c>
      <c r="N20" s="13">
        <f>M20*(1+23.5400/100)</f>
        <v>215.52738984</v>
      </c>
      <c r="O20" s="17">
        <f>IF(L20=0,0,((G20-L20)/L20)*100)</f>
        <v>0</v>
      </c>
    </row>
    <row r="21" spans="1:15">
      <c r="A21" s="7" t="s">
        <v>58</v>
      </c>
      <c r="B21" s="7" t="s">
        <v>59</v>
      </c>
      <c r="C21" s="7" t="s">
        <v>40</v>
      </c>
      <c r="D21" s="7" t="s">
        <v>60</v>
      </c>
      <c r="E21" s="7" t="s">
        <v>42</v>
      </c>
      <c r="F21" s="7">
        <v>103.2</v>
      </c>
      <c r="G21" s="20">
        <v>1.79</v>
      </c>
      <c r="H21" s="13">
        <f>F21*G21</f>
        <v>184.728</v>
      </c>
      <c r="I21" s="17">
        <v>23.54</v>
      </c>
      <c r="J21" s="13">
        <f>G21*(1+I21/100)</f>
        <v>2.211366</v>
      </c>
      <c r="K21" s="13">
        <f>F21*J21</f>
        <v>228.2129712</v>
      </c>
      <c r="L21" s="13">
        <v>1.79</v>
      </c>
      <c r="M21" s="13">
        <f>F21*L21</f>
        <v>184.728</v>
      </c>
      <c r="N21" s="13">
        <f>M21*(1+23.5400/100)</f>
        <v>228.2129712</v>
      </c>
      <c r="O21" s="17">
        <f>IF(L21=0,0,((G21-L21)/L21)*100)</f>
        <v>0</v>
      </c>
    </row>
    <row r="22" spans="1:15">
      <c r="A22" s="7" t="s">
        <v>61</v>
      </c>
      <c r="B22" s="7" t="s">
        <v>62</v>
      </c>
      <c r="C22" s="7" t="s">
        <v>33</v>
      </c>
      <c r="D22" s="7" t="s">
        <v>63</v>
      </c>
      <c r="E22" s="7" t="s">
        <v>42</v>
      </c>
      <c r="F22" s="7">
        <v>103.2</v>
      </c>
      <c r="G22" s="20">
        <v>6.73</v>
      </c>
      <c r="H22" s="13">
        <f>F22*G22</f>
        <v>694.536</v>
      </c>
      <c r="I22" s="17">
        <v>23.54</v>
      </c>
      <c r="J22" s="13">
        <f>G22*(1+I22/100)</f>
        <v>8.314242</v>
      </c>
      <c r="K22" s="13">
        <f>F22*J22</f>
        <v>858.0297744</v>
      </c>
      <c r="L22" s="13">
        <v>6.73</v>
      </c>
      <c r="M22" s="13">
        <f>F22*L22</f>
        <v>694.536</v>
      </c>
      <c r="N22" s="13">
        <f>M22*(1+23.5400/100)</f>
        <v>858.0297744</v>
      </c>
      <c r="O22" s="17">
        <f>IF(L22=0,0,((G22-L22)/L22)*100)</f>
        <v>0</v>
      </c>
    </row>
    <row r="23" spans="1:15">
      <c r="A23" s="7" t="s">
        <v>64</v>
      </c>
      <c r="B23" s="7" t="s">
        <v>65</v>
      </c>
      <c r="C23" s="7" t="s">
        <v>33</v>
      </c>
      <c r="D23" s="7" t="s">
        <v>66</v>
      </c>
      <c r="E23" s="7" t="s">
        <v>42</v>
      </c>
      <c r="F23" s="7">
        <v>103.2</v>
      </c>
      <c r="G23" s="20">
        <v>55.42</v>
      </c>
      <c r="H23" s="13">
        <f>F23*G23</f>
        <v>5719.344</v>
      </c>
      <c r="I23" s="17">
        <v>23.54</v>
      </c>
      <c r="J23" s="13">
        <f>G23*(1+I23/100)</f>
        <v>68.465868</v>
      </c>
      <c r="K23" s="13">
        <f>F23*J23</f>
        <v>7065.6775776</v>
      </c>
      <c r="L23" s="13">
        <v>55.42</v>
      </c>
      <c r="M23" s="13">
        <f>F23*L23</f>
        <v>5719.344</v>
      </c>
      <c r="N23" s="13">
        <f>M23*(1+23.5400/100)</f>
        <v>7065.6775776</v>
      </c>
      <c r="O23" s="17">
        <f>IF(L23=0,0,((G23-L23)/L23)*100)</f>
        <v>0</v>
      </c>
    </row>
    <row r="24" spans="1:15">
      <c r="A24" s="7" t="s">
        <v>67</v>
      </c>
      <c r="B24" s="7" t="s">
        <v>68</v>
      </c>
      <c r="C24" s="7" t="s">
        <v>40</v>
      </c>
      <c r="D24" s="7" t="s">
        <v>69</v>
      </c>
      <c r="E24" s="7" t="s">
        <v>42</v>
      </c>
      <c r="F24" s="7">
        <v>103.2</v>
      </c>
      <c r="G24" s="20">
        <v>4.41</v>
      </c>
      <c r="H24" s="13">
        <f>F24*G24</f>
        <v>455.112</v>
      </c>
      <c r="I24" s="17">
        <v>23.54</v>
      </c>
      <c r="J24" s="13">
        <f>G24*(1+I24/100)</f>
        <v>5.448114</v>
      </c>
      <c r="K24" s="13">
        <f>F24*J24</f>
        <v>562.2453648</v>
      </c>
      <c r="L24" s="13">
        <v>4.41</v>
      </c>
      <c r="M24" s="13">
        <f>F24*L24</f>
        <v>455.112</v>
      </c>
      <c r="N24" s="13">
        <f>M24*(1+23.5400/100)</f>
        <v>562.2453648</v>
      </c>
      <c r="O24" s="17">
        <f>IF(L24=0,0,((G24-L24)/L24)*100)</f>
        <v>0</v>
      </c>
    </row>
    <row r="25" spans="1:15">
      <c r="A25" s="7" t="s">
        <v>70</v>
      </c>
      <c r="B25" s="7" t="s">
        <v>71</v>
      </c>
      <c r="C25" s="7" t="s">
        <v>40</v>
      </c>
      <c r="D25" s="7" t="s">
        <v>72</v>
      </c>
      <c r="E25" s="7" t="s">
        <v>42</v>
      </c>
      <c r="F25" s="7">
        <v>103.2</v>
      </c>
      <c r="G25" s="20">
        <v>10.95</v>
      </c>
      <c r="H25" s="13">
        <f>F25*G25</f>
        <v>1130.04</v>
      </c>
      <c r="I25" s="17">
        <v>23.54</v>
      </c>
      <c r="J25" s="13">
        <f>G25*(1+I25/100)</f>
        <v>13.52763</v>
      </c>
      <c r="K25" s="13">
        <f>F25*J25</f>
        <v>1396.051416</v>
      </c>
      <c r="L25" s="13">
        <v>10.95</v>
      </c>
      <c r="M25" s="13">
        <f>F25*L25</f>
        <v>1130.04</v>
      </c>
      <c r="N25" s="13">
        <f>M25*(1+23.5400/100)</f>
        <v>1396.051416</v>
      </c>
      <c r="O25" s="17">
        <f>IF(L25=0,0,((G25-L25)/L25)*100)</f>
        <v>0</v>
      </c>
    </row>
    <row r="26" spans="1:15">
      <c r="A26" s="6" t="s">
        <v>73</v>
      </c>
      <c r="B26" s="6" t="s">
        <v>73</v>
      </c>
      <c r="C26" s="6" t="s">
        <v>27</v>
      </c>
      <c r="D26" s="6" t="s">
        <v>74</v>
      </c>
      <c r="E26" s="6" t="s">
        <v>27</v>
      </c>
      <c r="F26" s="6" t="s">
        <v>27</v>
      </c>
      <c r="G26" s="12" t="s">
        <v>27</v>
      </c>
      <c r="H26" s="12">
        <f>SUM(H27,H37,H49)</f>
        <v>19489.7446</v>
      </c>
      <c r="I26" s="16" t="s">
        <v>27</v>
      </c>
      <c r="J26" s="12" t="s">
        <v>27</v>
      </c>
      <c r="K26" s="12">
        <f>SUM(K27,K37,K49)</f>
        <v>24077.63047884</v>
      </c>
      <c r="L26" s="12" t="s">
        <v>27</v>
      </c>
      <c r="M26" s="12">
        <f>SUM(M27,M37,M49)</f>
        <v>19489.7446</v>
      </c>
      <c r="N26" s="12">
        <f>SUM(N27,N37,N49)</f>
        <v>24077.63047884</v>
      </c>
      <c r="O26" s="16">
        <f>IF(SUM(M27,M37,M49)=0,0,SUM(O27*M27/100,O37*M37/100,O49*M49/100)/SUM(M27,M37,M49)*100)</f>
        <v>0</v>
      </c>
    </row>
    <row r="27" spans="1:15">
      <c r="A27" s="6" t="s">
        <v>75</v>
      </c>
      <c r="B27" s="6" t="s">
        <v>75</v>
      </c>
      <c r="C27" s="6" t="s">
        <v>27</v>
      </c>
      <c r="D27" s="6" t="s">
        <v>76</v>
      </c>
      <c r="E27" s="6" t="s">
        <v>27</v>
      </c>
      <c r="F27" s="6" t="s">
        <v>27</v>
      </c>
      <c r="G27" s="12" t="s">
        <v>27</v>
      </c>
      <c r="H27" s="12">
        <f>SUM(H28,H29,H30,H31,H32,H33,H34,H35,H36)</f>
        <v>6572.7416</v>
      </c>
      <c r="I27" s="16" t="s">
        <v>27</v>
      </c>
      <c r="J27" s="12" t="s">
        <v>27</v>
      </c>
      <c r="K27" s="12">
        <f>SUM(K28,K29,K30,K31,K32,K33,K34,K35,K36)</f>
        <v>8119.96497264</v>
      </c>
      <c r="L27" s="12" t="s">
        <v>27</v>
      </c>
      <c r="M27" s="12">
        <f>SUM(M28,M29,M30,M31,M32,M33,M34,M35,M36)</f>
        <v>6572.7416</v>
      </c>
      <c r="N27" s="12">
        <f>SUM(N28,N29,N30,N31,N32,N33,N34,N35,N36)</f>
        <v>8119.96497264</v>
      </c>
      <c r="O27" s="16">
        <f>IF(SUM(M28,M29,M30,M31,M32,M33,M34,M35,M36)=0,0,SUM(O28*M28/100,O29*M29/100,O30*M30/100,O31*M31/100,O32*M32/100,O33*M33/100,O34*M34/100,O35*M35/100,O36*M36/100)/SUM(M28,M29,M30,M31,M32,M33,M34,M35,M36)*100)</f>
        <v>0</v>
      </c>
    </row>
    <row r="28" spans="1:15">
      <c r="A28" s="7" t="s">
        <v>77</v>
      </c>
      <c r="B28" s="7" t="s">
        <v>48</v>
      </c>
      <c r="C28" s="7" t="s">
        <v>40</v>
      </c>
      <c r="D28" s="7" t="s">
        <v>78</v>
      </c>
      <c r="E28" s="7" t="s">
        <v>42</v>
      </c>
      <c r="F28" s="7">
        <v>13.79</v>
      </c>
      <c r="G28" s="20">
        <v>7.57</v>
      </c>
      <c r="H28" s="13">
        <f>F28*G28</f>
        <v>104.3903</v>
      </c>
      <c r="I28" s="17">
        <v>23.54</v>
      </c>
      <c r="J28" s="13">
        <f>G28*(1+I28/100)</f>
        <v>9.351978</v>
      </c>
      <c r="K28" s="13">
        <f>F28*J28</f>
        <v>128.96377662</v>
      </c>
      <c r="L28" s="13">
        <v>7.57</v>
      </c>
      <c r="M28" s="13">
        <f>F28*L28</f>
        <v>104.3903</v>
      </c>
      <c r="N28" s="13">
        <f>M28*(1+23.5400/100)</f>
        <v>128.96377662</v>
      </c>
      <c r="O28" s="17">
        <f>IF(L28=0,0,((G28-L28)/L28)*100)</f>
        <v>0</v>
      </c>
    </row>
    <row r="29" spans="1:15">
      <c r="A29" s="7" t="s">
        <v>79</v>
      </c>
      <c r="B29" s="7" t="s">
        <v>51</v>
      </c>
      <c r="C29" s="7" t="s">
        <v>40</v>
      </c>
      <c r="D29" s="7" t="s">
        <v>80</v>
      </c>
      <c r="E29" s="7" t="s">
        <v>53</v>
      </c>
      <c r="F29" s="7">
        <v>0.72</v>
      </c>
      <c r="G29" s="20">
        <v>10.46</v>
      </c>
      <c r="H29" s="13">
        <f>F29*G29</f>
        <v>7.5312</v>
      </c>
      <c r="I29" s="17">
        <v>23.54</v>
      </c>
      <c r="J29" s="13">
        <f>G29*(1+I29/100)</f>
        <v>12.922284</v>
      </c>
      <c r="K29" s="13">
        <f>F29*J29</f>
        <v>9.30404448</v>
      </c>
      <c r="L29" s="13">
        <v>10.46</v>
      </c>
      <c r="M29" s="13">
        <f>F29*L29</f>
        <v>7.5312</v>
      </c>
      <c r="N29" s="13">
        <f>M29*(1+23.5400/100)</f>
        <v>9.30404448</v>
      </c>
      <c r="O29" s="17">
        <f>IF(L29=0,0,((G29-L29)/L29)*100)</f>
        <v>0</v>
      </c>
    </row>
    <row r="30" spans="1:15">
      <c r="A30" s="7" t="s">
        <v>81</v>
      </c>
      <c r="B30" s="7" t="s">
        <v>55</v>
      </c>
      <c r="C30" s="7" t="s">
        <v>40</v>
      </c>
      <c r="D30" s="7" t="s">
        <v>82</v>
      </c>
      <c r="E30" s="7" t="s">
        <v>57</v>
      </c>
      <c r="F30" s="7">
        <v>7.24</v>
      </c>
      <c r="G30" s="20">
        <v>3.22</v>
      </c>
      <c r="H30" s="13">
        <f>F30*G30</f>
        <v>23.3128</v>
      </c>
      <c r="I30" s="17">
        <v>23.54</v>
      </c>
      <c r="J30" s="13">
        <f>G30*(1+I30/100)</f>
        <v>3.977988</v>
      </c>
      <c r="K30" s="13">
        <f>F30*J30</f>
        <v>28.80063312</v>
      </c>
      <c r="L30" s="13">
        <v>3.22</v>
      </c>
      <c r="M30" s="13">
        <f>F30*L30</f>
        <v>23.3128</v>
      </c>
      <c r="N30" s="13">
        <f>M30*(1+23.5400/100)</f>
        <v>28.80063312</v>
      </c>
      <c r="O30" s="17">
        <f>IF(L30=0,0,((G30-L30)/L30)*100)</f>
        <v>0</v>
      </c>
    </row>
    <row r="31" spans="1:15">
      <c r="A31" s="7" t="s">
        <v>83</v>
      </c>
      <c r="B31" s="7" t="s">
        <v>59</v>
      </c>
      <c r="C31" s="7" t="s">
        <v>40</v>
      </c>
      <c r="D31" s="7" t="s">
        <v>84</v>
      </c>
      <c r="E31" s="7" t="s">
        <v>42</v>
      </c>
      <c r="F31" s="7">
        <v>13.79</v>
      </c>
      <c r="G31" s="20">
        <v>1.79</v>
      </c>
      <c r="H31" s="13">
        <f>F31*G31</f>
        <v>24.6841</v>
      </c>
      <c r="I31" s="17">
        <v>23.54</v>
      </c>
      <c r="J31" s="13">
        <f>G31*(1+I31/100)</f>
        <v>2.211366</v>
      </c>
      <c r="K31" s="13">
        <f>F31*J31</f>
        <v>30.49473714</v>
      </c>
      <c r="L31" s="13">
        <v>1.79</v>
      </c>
      <c r="M31" s="13">
        <f>F31*L31</f>
        <v>24.6841</v>
      </c>
      <c r="N31" s="13">
        <f>M31*(1+23.5400/100)</f>
        <v>30.49473714</v>
      </c>
      <c r="O31" s="17">
        <f>IF(L31=0,0,((G31-L31)/L31)*100)</f>
        <v>0</v>
      </c>
    </row>
    <row r="32" spans="1:15">
      <c r="A32" s="7" t="s">
        <v>85</v>
      </c>
      <c r="B32" s="7" t="s">
        <v>86</v>
      </c>
      <c r="C32" s="7" t="s">
        <v>40</v>
      </c>
      <c r="D32" s="7" t="s">
        <v>87</v>
      </c>
      <c r="E32" s="7" t="s">
        <v>42</v>
      </c>
      <c r="F32" s="7">
        <v>13.79</v>
      </c>
      <c r="G32" s="20">
        <v>64.97</v>
      </c>
      <c r="H32" s="13">
        <f>F32*G32</f>
        <v>895.9363</v>
      </c>
      <c r="I32" s="17">
        <v>23.54</v>
      </c>
      <c r="J32" s="13">
        <f>G32*(1+I32/100)</f>
        <v>80.263938</v>
      </c>
      <c r="K32" s="13">
        <f>F32*J32</f>
        <v>1106.83970502</v>
      </c>
      <c r="L32" s="13">
        <v>64.97</v>
      </c>
      <c r="M32" s="13">
        <f>F32*L32</f>
        <v>895.9363</v>
      </c>
      <c r="N32" s="13">
        <f>M32*(1+23.5400/100)</f>
        <v>1106.83970502</v>
      </c>
      <c r="O32" s="17">
        <f>IF(L32=0,0,((G32-L32)/L32)*100)</f>
        <v>0</v>
      </c>
    </row>
    <row r="33" spans="1:15">
      <c r="A33" s="7" t="s">
        <v>88</v>
      </c>
      <c r="B33" s="7" t="s">
        <v>89</v>
      </c>
      <c r="C33" s="7" t="s">
        <v>40</v>
      </c>
      <c r="D33" s="7" t="s">
        <v>90</v>
      </c>
      <c r="E33" s="7" t="s">
        <v>42</v>
      </c>
      <c r="F33" s="7">
        <v>13.79</v>
      </c>
      <c r="G33" s="20">
        <v>220.78</v>
      </c>
      <c r="H33" s="13">
        <f>F33*G33</f>
        <v>3044.5562</v>
      </c>
      <c r="I33" s="17">
        <v>23.54</v>
      </c>
      <c r="J33" s="13">
        <f>G33*(1+I33/100)</f>
        <v>272.751612</v>
      </c>
      <c r="K33" s="13">
        <f>F33*J33</f>
        <v>3761.24472948</v>
      </c>
      <c r="L33" s="13">
        <v>220.78</v>
      </c>
      <c r="M33" s="13">
        <f>F33*L33</f>
        <v>3044.5562</v>
      </c>
      <c r="N33" s="13">
        <f>M33*(1+23.5400/100)</f>
        <v>3761.24472948</v>
      </c>
      <c r="O33" s="17">
        <f>IF(L33=0,0,((G33-L33)/L33)*100)</f>
        <v>0</v>
      </c>
    </row>
    <row r="34" spans="1:15">
      <c r="A34" s="7" t="s">
        <v>91</v>
      </c>
      <c r="B34" s="7" t="s">
        <v>92</v>
      </c>
      <c r="C34" s="7" t="s">
        <v>40</v>
      </c>
      <c r="D34" s="7" t="s">
        <v>93</v>
      </c>
      <c r="E34" s="7" t="s">
        <v>42</v>
      </c>
      <c r="F34" s="7">
        <v>13.79</v>
      </c>
      <c r="G34" s="20">
        <v>71.69</v>
      </c>
      <c r="H34" s="13">
        <f>F34*G34</f>
        <v>988.6051</v>
      </c>
      <c r="I34" s="17">
        <v>23.54</v>
      </c>
      <c r="J34" s="13">
        <f>G34*(1+I34/100)</f>
        <v>88.565826</v>
      </c>
      <c r="K34" s="13">
        <f>F34*J34</f>
        <v>1221.32274054</v>
      </c>
      <c r="L34" s="13">
        <v>71.69</v>
      </c>
      <c r="M34" s="13">
        <f>F34*L34</f>
        <v>988.6051</v>
      </c>
      <c r="N34" s="13">
        <f>M34*(1+23.5400/100)</f>
        <v>1221.32274054</v>
      </c>
      <c r="O34" s="17">
        <f>IF(L34=0,0,((G34-L34)/L34)*100)</f>
        <v>0</v>
      </c>
    </row>
    <row r="35" spans="1:15">
      <c r="A35" s="7" t="s">
        <v>94</v>
      </c>
      <c r="B35" s="7" t="s">
        <v>95</v>
      </c>
      <c r="C35" s="7" t="s">
        <v>40</v>
      </c>
      <c r="D35" s="7" t="s">
        <v>96</v>
      </c>
      <c r="E35" s="7" t="s">
        <v>42</v>
      </c>
      <c r="F35" s="7">
        <v>13.79</v>
      </c>
      <c r="G35" s="20">
        <v>57.52</v>
      </c>
      <c r="H35" s="13">
        <f>F35*G35</f>
        <v>793.2008</v>
      </c>
      <c r="I35" s="17">
        <v>23.54</v>
      </c>
      <c r="J35" s="13">
        <f>G35*(1+I35/100)</f>
        <v>71.060208</v>
      </c>
      <c r="K35" s="13">
        <f>F35*J35</f>
        <v>979.92026832</v>
      </c>
      <c r="L35" s="13">
        <v>57.52</v>
      </c>
      <c r="M35" s="13">
        <f>F35*L35</f>
        <v>793.2008</v>
      </c>
      <c r="N35" s="13">
        <f>M35*(1+23.5400/100)</f>
        <v>979.92026832</v>
      </c>
      <c r="O35" s="17">
        <f>IF(L35=0,0,((G35-L35)/L35)*100)</f>
        <v>0</v>
      </c>
    </row>
    <row r="36" spans="1:15">
      <c r="A36" s="7" t="s">
        <v>97</v>
      </c>
      <c r="B36" s="7" t="s">
        <v>98</v>
      </c>
      <c r="C36" s="7" t="s">
        <v>40</v>
      </c>
      <c r="D36" s="7" t="s">
        <v>99</v>
      </c>
      <c r="E36" s="7" t="s">
        <v>100</v>
      </c>
      <c r="F36" s="7">
        <v>16.24</v>
      </c>
      <c r="G36" s="20">
        <v>42.52</v>
      </c>
      <c r="H36" s="13">
        <f>F36*G36</f>
        <v>690.5248</v>
      </c>
      <c r="I36" s="17">
        <v>23.54</v>
      </c>
      <c r="J36" s="13">
        <f>G36*(1+I36/100)</f>
        <v>52.529208</v>
      </c>
      <c r="K36" s="13">
        <f>F36*J36</f>
        <v>853.07433792</v>
      </c>
      <c r="L36" s="13">
        <v>42.52</v>
      </c>
      <c r="M36" s="13">
        <f>F36*L36</f>
        <v>690.5248</v>
      </c>
      <c r="N36" s="13">
        <f>M36*(1+23.5400/100)</f>
        <v>853.07433792</v>
      </c>
      <c r="O36" s="17">
        <f>IF(L36=0,0,((G36-L36)/L36)*100)</f>
        <v>0</v>
      </c>
    </row>
    <row r="37" spans="1:15">
      <c r="A37" s="6" t="s">
        <v>101</v>
      </c>
      <c r="B37" s="6" t="s">
        <v>101</v>
      </c>
      <c r="C37" s="6" t="s">
        <v>27</v>
      </c>
      <c r="D37" s="6" t="s">
        <v>102</v>
      </c>
      <c r="E37" s="6" t="s">
        <v>27</v>
      </c>
      <c r="F37" s="6" t="s">
        <v>27</v>
      </c>
      <c r="G37" s="12" t="s">
        <v>27</v>
      </c>
      <c r="H37" s="12">
        <f>SUM(H38,H39,H40,H41,H42,H43,H44,H45,H46,H47,H48)</f>
        <v>1643.7721</v>
      </c>
      <c r="I37" s="16" t="s">
        <v>27</v>
      </c>
      <c r="J37" s="12" t="s">
        <v>27</v>
      </c>
      <c r="K37" s="12">
        <f>SUM(K38,K39,K40,K41,K42,K43,K44,K45,K46,K47,K48)</f>
        <v>2030.71605234</v>
      </c>
      <c r="L37" s="12" t="s">
        <v>27</v>
      </c>
      <c r="M37" s="12">
        <f>SUM(M38,M39,M40,M41,M42,M43,M44,M45,M46,M47,M48)</f>
        <v>1643.7721</v>
      </c>
      <c r="N37" s="12">
        <f>SUM(N38,N39,N40,N41,N42,N43,N44,N45,N46,N47,N48)</f>
        <v>2030.71605234</v>
      </c>
      <c r="O37" s="16">
        <f>IF(SUM(M38,M39,M40,M41,M42,M43,M44,M45,M46,M47,M48)=0,0,SUM(O38*M38/100,O39*M39/100,O40*M40/100,O41*M41/100,O42*M42/100,O43*M43/100,O44*M44/100,O45*M45/100,O46*M46/100,O47*M47/100,O48*M48/100)/SUM(M38,M39,M40,M41,M42,M43,M44,M45,M46,M47,M48)*100)</f>
        <v>0</v>
      </c>
    </row>
    <row r="38" spans="1:15">
      <c r="A38" s="7" t="s">
        <v>103</v>
      </c>
      <c r="B38" s="7" t="s">
        <v>48</v>
      </c>
      <c r="C38" s="7" t="s">
        <v>40</v>
      </c>
      <c r="D38" s="7" t="s">
        <v>78</v>
      </c>
      <c r="E38" s="7" t="s">
        <v>42</v>
      </c>
      <c r="F38" s="7">
        <v>4.59</v>
      </c>
      <c r="G38" s="20">
        <v>7.57</v>
      </c>
      <c r="H38" s="13">
        <f>F38*G38</f>
        <v>34.7463</v>
      </c>
      <c r="I38" s="17">
        <v>23.54</v>
      </c>
      <c r="J38" s="13">
        <f>G38*(1+I38/100)</f>
        <v>9.351978</v>
      </c>
      <c r="K38" s="13">
        <f>F38*J38</f>
        <v>42.92557902</v>
      </c>
      <c r="L38" s="13">
        <v>7.57</v>
      </c>
      <c r="M38" s="13">
        <f>F38*L38</f>
        <v>34.7463</v>
      </c>
      <c r="N38" s="13">
        <f>M38*(1+23.5400/100)</f>
        <v>42.92557902</v>
      </c>
      <c r="O38" s="17">
        <f>IF(L38=0,0,((G38-L38)/L38)*100)</f>
        <v>0</v>
      </c>
    </row>
    <row r="39" spans="1:15">
      <c r="A39" s="7" t="s">
        <v>104</v>
      </c>
      <c r="B39" s="7" t="s">
        <v>51</v>
      </c>
      <c r="C39" s="7" t="s">
        <v>40</v>
      </c>
      <c r="D39" s="7" t="s">
        <v>80</v>
      </c>
      <c r="E39" s="7" t="s">
        <v>53</v>
      </c>
      <c r="F39" s="7">
        <v>0.24</v>
      </c>
      <c r="G39" s="20">
        <v>10.46</v>
      </c>
      <c r="H39" s="13">
        <f>F39*G39</f>
        <v>2.5104</v>
      </c>
      <c r="I39" s="17">
        <v>23.54</v>
      </c>
      <c r="J39" s="13">
        <f>G39*(1+I39/100)</f>
        <v>12.922284</v>
      </c>
      <c r="K39" s="13">
        <f>F39*J39</f>
        <v>3.10134816</v>
      </c>
      <c r="L39" s="13">
        <v>10.46</v>
      </c>
      <c r="M39" s="13">
        <f>F39*L39</f>
        <v>2.5104</v>
      </c>
      <c r="N39" s="13">
        <f>M39*(1+23.5400/100)</f>
        <v>3.10134816</v>
      </c>
      <c r="O39" s="17">
        <f>IF(L39=0,0,((G39-L39)/L39)*100)</f>
        <v>0</v>
      </c>
    </row>
    <row r="40" spans="1:15">
      <c r="A40" s="7" t="s">
        <v>105</v>
      </c>
      <c r="B40" s="7" t="s">
        <v>55</v>
      </c>
      <c r="C40" s="7" t="s">
        <v>40</v>
      </c>
      <c r="D40" s="7" t="s">
        <v>82</v>
      </c>
      <c r="E40" s="7" t="s">
        <v>57</v>
      </c>
      <c r="F40" s="7">
        <v>2.41</v>
      </c>
      <c r="G40" s="20">
        <v>3.22</v>
      </c>
      <c r="H40" s="13">
        <f>F40*G40</f>
        <v>7.7602</v>
      </c>
      <c r="I40" s="17">
        <v>23.54</v>
      </c>
      <c r="J40" s="13">
        <f>G40*(1+I40/100)</f>
        <v>3.977988</v>
      </c>
      <c r="K40" s="13">
        <f>F40*J40</f>
        <v>9.58695108</v>
      </c>
      <c r="L40" s="13">
        <v>3.22</v>
      </c>
      <c r="M40" s="13">
        <f>F40*L40</f>
        <v>7.7602</v>
      </c>
      <c r="N40" s="13">
        <f>M40*(1+23.5400/100)</f>
        <v>9.58695108</v>
      </c>
      <c r="O40" s="17">
        <f>IF(L40=0,0,((G40-L40)/L40)*100)</f>
        <v>0</v>
      </c>
    </row>
    <row r="41" spans="1:15">
      <c r="A41" s="7" t="s">
        <v>106</v>
      </c>
      <c r="B41" s="7" t="s">
        <v>59</v>
      </c>
      <c r="C41" s="7" t="s">
        <v>40</v>
      </c>
      <c r="D41" s="7" t="s">
        <v>84</v>
      </c>
      <c r="E41" s="7" t="s">
        <v>42</v>
      </c>
      <c r="F41" s="7">
        <v>4.59</v>
      </c>
      <c r="G41" s="20">
        <v>1.79</v>
      </c>
      <c r="H41" s="13">
        <f>F41*G41</f>
        <v>8.2161</v>
      </c>
      <c r="I41" s="17">
        <v>23.54</v>
      </c>
      <c r="J41" s="13">
        <f>G41*(1+I41/100)</f>
        <v>2.211366</v>
      </c>
      <c r="K41" s="13">
        <f>F41*J41</f>
        <v>10.15016994</v>
      </c>
      <c r="L41" s="13">
        <v>1.79</v>
      </c>
      <c r="M41" s="13">
        <f>F41*L41</f>
        <v>8.2161</v>
      </c>
      <c r="N41" s="13">
        <f>M41*(1+23.5400/100)</f>
        <v>10.15016994</v>
      </c>
      <c r="O41" s="17">
        <f>IF(L41=0,0,((G41-L41)/L41)*100)</f>
        <v>0</v>
      </c>
    </row>
    <row r="42" spans="1:15">
      <c r="A42" s="7" t="s">
        <v>107</v>
      </c>
      <c r="B42" s="7" t="s">
        <v>108</v>
      </c>
      <c r="C42" s="7" t="s">
        <v>33</v>
      </c>
      <c r="D42" s="7" t="s">
        <v>109</v>
      </c>
      <c r="E42" s="7" t="s">
        <v>42</v>
      </c>
      <c r="F42" s="7">
        <v>4.59</v>
      </c>
      <c r="G42" s="20">
        <v>6.03</v>
      </c>
      <c r="H42" s="13">
        <f>F42*G42</f>
        <v>27.6777</v>
      </c>
      <c r="I42" s="17">
        <v>23.54</v>
      </c>
      <c r="J42" s="13">
        <f>G42*(1+I42/100)</f>
        <v>7.449462</v>
      </c>
      <c r="K42" s="13">
        <f>F42*J42</f>
        <v>34.19303058</v>
      </c>
      <c r="L42" s="13">
        <v>6.03</v>
      </c>
      <c r="M42" s="13">
        <f>F42*L42</f>
        <v>27.6777</v>
      </c>
      <c r="N42" s="13">
        <f>M42*(1+23.5400/100)</f>
        <v>34.19303058</v>
      </c>
      <c r="O42" s="17">
        <f>IF(L42=0,0,((G42-L42)/L42)*100)</f>
        <v>0</v>
      </c>
    </row>
    <row r="43" spans="1:15">
      <c r="A43" s="7" t="s">
        <v>110</v>
      </c>
      <c r="B43" s="7" t="s">
        <v>111</v>
      </c>
      <c r="C43" s="7" t="s">
        <v>33</v>
      </c>
      <c r="D43" s="7" t="s">
        <v>112</v>
      </c>
      <c r="E43" s="7" t="s">
        <v>42</v>
      </c>
      <c r="F43" s="7">
        <v>4.59</v>
      </c>
      <c r="G43" s="20">
        <v>27.99</v>
      </c>
      <c r="H43" s="13">
        <f>F43*G43</f>
        <v>128.4741</v>
      </c>
      <c r="I43" s="17">
        <v>23.54</v>
      </c>
      <c r="J43" s="13">
        <f>G43*(1+I43/100)</f>
        <v>34.578846</v>
      </c>
      <c r="K43" s="13">
        <f>F43*J43</f>
        <v>158.71690314</v>
      </c>
      <c r="L43" s="13">
        <v>27.99</v>
      </c>
      <c r="M43" s="13">
        <f>F43*L43</f>
        <v>128.4741</v>
      </c>
      <c r="N43" s="13">
        <f>M43*(1+23.5400/100)</f>
        <v>158.71690314</v>
      </c>
      <c r="O43" s="17">
        <f>IF(L43=0,0,((G43-L43)/L43)*100)</f>
        <v>0</v>
      </c>
    </row>
    <row r="44" spans="1:15">
      <c r="A44" s="7" t="s">
        <v>113</v>
      </c>
      <c r="B44" s="7" t="s">
        <v>89</v>
      </c>
      <c r="C44" s="7" t="s">
        <v>40</v>
      </c>
      <c r="D44" s="7" t="s">
        <v>90</v>
      </c>
      <c r="E44" s="7" t="s">
        <v>42</v>
      </c>
      <c r="F44" s="7">
        <v>4.59</v>
      </c>
      <c r="G44" s="20">
        <v>220.78</v>
      </c>
      <c r="H44" s="13">
        <f>F44*G44</f>
        <v>1013.3802</v>
      </c>
      <c r="I44" s="17">
        <v>23.54</v>
      </c>
      <c r="J44" s="13">
        <f>G44*(1+I44/100)</f>
        <v>272.751612</v>
      </c>
      <c r="K44" s="13">
        <f>F44*J44</f>
        <v>1251.92989908</v>
      </c>
      <c r="L44" s="13">
        <v>220.78</v>
      </c>
      <c r="M44" s="13">
        <f>F44*L44</f>
        <v>1013.3802</v>
      </c>
      <c r="N44" s="13">
        <f>M44*(1+23.5400/100)</f>
        <v>1251.92989908</v>
      </c>
      <c r="O44" s="17">
        <f>IF(L44=0,0,((G44-L44)/L44)*100)</f>
        <v>0</v>
      </c>
    </row>
    <row r="45" spans="1:15">
      <c r="A45" s="7" t="s">
        <v>114</v>
      </c>
      <c r="B45" s="7" t="s">
        <v>115</v>
      </c>
      <c r="C45" s="7" t="s">
        <v>33</v>
      </c>
      <c r="D45" s="7" t="s">
        <v>116</v>
      </c>
      <c r="E45" s="7" t="s">
        <v>42</v>
      </c>
      <c r="F45" s="7">
        <v>4.59</v>
      </c>
      <c r="G45" s="20">
        <v>36.61</v>
      </c>
      <c r="H45" s="13">
        <f>F45*G45</f>
        <v>168.0399</v>
      </c>
      <c r="I45" s="17">
        <v>23.54</v>
      </c>
      <c r="J45" s="13">
        <f>G45*(1+I45/100)</f>
        <v>45.227994</v>
      </c>
      <c r="K45" s="13">
        <f>F45*J45</f>
        <v>207.59649246</v>
      </c>
      <c r="L45" s="13">
        <v>36.61</v>
      </c>
      <c r="M45" s="13">
        <f>F45*L45</f>
        <v>168.0399</v>
      </c>
      <c r="N45" s="13">
        <f>M45*(1+23.5400/100)</f>
        <v>207.59649246</v>
      </c>
      <c r="O45" s="17">
        <f>IF(L45=0,0,((G45-L45)/L45)*100)</f>
        <v>0</v>
      </c>
    </row>
    <row r="46" spans="1:15">
      <c r="A46" s="7" t="s">
        <v>117</v>
      </c>
      <c r="B46" s="7" t="s">
        <v>118</v>
      </c>
      <c r="C46" s="7" t="s">
        <v>40</v>
      </c>
      <c r="D46" s="7" t="s">
        <v>119</v>
      </c>
      <c r="E46" s="7" t="s">
        <v>100</v>
      </c>
      <c r="F46" s="7">
        <v>15.3</v>
      </c>
      <c r="G46" s="20">
        <v>13.0</v>
      </c>
      <c r="H46" s="13">
        <f>F46*G46</f>
        <v>198.9</v>
      </c>
      <c r="I46" s="17">
        <v>23.54</v>
      </c>
      <c r="J46" s="13">
        <f>G46*(1+I46/100)</f>
        <v>16.0602</v>
      </c>
      <c r="K46" s="13">
        <f>F46*J46</f>
        <v>245.72106</v>
      </c>
      <c r="L46" s="13">
        <v>13.0</v>
      </c>
      <c r="M46" s="13">
        <f>F46*L46</f>
        <v>198.9</v>
      </c>
      <c r="N46" s="13">
        <f>M46*(1+23.5400/100)</f>
        <v>245.72106</v>
      </c>
      <c r="O46" s="17">
        <f>IF(L46=0,0,((G46-L46)/L46)*100)</f>
        <v>0</v>
      </c>
    </row>
    <row r="47" spans="1:15">
      <c r="A47" s="7" t="s">
        <v>120</v>
      </c>
      <c r="B47" s="7" t="s">
        <v>68</v>
      </c>
      <c r="C47" s="7" t="s">
        <v>40</v>
      </c>
      <c r="D47" s="7" t="s">
        <v>121</v>
      </c>
      <c r="E47" s="7" t="s">
        <v>42</v>
      </c>
      <c r="F47" s="7">
        <v>3.52</v>
      </c>
      <c r="G47" s="20">
        <v>4.41</v>
      </c>
      <c r="H47" s="13">
        <f>F47*G47</f>
        <v>15.5232</v>
      </c>
      <c r="I47" s="17">
        <v>23.54</v>
      </c>
      <c r="J47" s="13">
        <f>G47*(1+I47/100)</f>
        <v>5.448114</v>
      </c>
      <c r="K47" s="13">
        <f>F47*J47</f>
        <v>19.17736128</v>
      </c>
      <c r="L47" s="13">
        <v>4.41</v>
      </c>
      <c r="M47" s="13">
        <f>F47*L47</f>
        <v>15.5232</v>
      </c>
      <c r="N47" s="13">
        <f>M47*(1+23.5400/100)</f>
        <v>19.17736128</v>
      </c>
      <c r="O47" s="17">
        <f>IF(L47=0,0,((G47-L47)/L47)*100)</f>
        <v>0</v>
      </c>
    </row>
    <row r="48" spans="1:15">
      <c r="A48" s="7" t="s">
        <v>122</v>
      </c>
      <c r="B48" s="7" t="s">
        <v>71</v>
      </c>
      <c r="C48" s="7" t="s">
        <v>40</v>
      </c>
      <c r="D48" s="7" t="s">
        <v>123</v>
      </c>
      <c r="E48" s="7" t="s">
        <v>42</v>
      </c>
      <c r="F48" s="7">
        <v>3.52</v>
      </c>
      <c r="G48" s="20">
        <v>10.95</v>
      </c>
      <c r="H48" s="13">
        <f>F48*G48</f>
        <v>38.544</v>
      </c>
      <c r="I48" s="17">
        <v>23.54</v>
      </c>
      <c r="J48" s="13">
        <f>G48*(1+I48/100)</f>
        <v>13.52763</v>
      </c>
      <c r="K48" s="13">
        <f>F48*J48</f>
        <v>47.6172576</v>
      </c>
      <c r="L48" s="13">
        <v>10.95</v>
      </c>
      <c r="M48" s="13">
        <f>F48*L48</f>
        <v>38.544</v>
      </c>
      <c r="N48" s="13">
        <f>M48*(1+23.5400/100)</f>
        <v>47.6172576</v>
      </c>
      <c r="O48" s="17">
        <f>IF(L48=0,0,((G48-L48)/L48)*100)</f>
        <v>0</v>
      </c>
    </row>
    <row r="49" spans="1:15">
      <c r="A49" s="6" t="s">
        <v>124</v>
      </c>
      <c r="B49" s="6" t="s">
        <v>124</v>
      </c>
      <c r="C49" s="6" t="s">
        <v>27</v>
      </c>
      <c r="D49" s="6" t="s">
        <v>125</v>
      </c>
      <c r="E49" s="6" t="s">
        <v>27</v>
      </c>
      <c r="F49" s="6" t="s">
        <v>27</v>
      </c>
      <c r="G49" s="12" t="s">
        <v>27</v>
      </c>
      <c r="H49" s="12">
        <f>SUM(H50,H51,H52,H53,H54,H55,H56,H57,H58,H59,H60,H61,H62)</f>
        <v>11273.2309</v>
      </c>
      <c r="I49" s="16" t="s">
        <v>27</v>
      </c>
      <c r="J49" s="12" t="s">
        <v>27</v>
      </c>
      <c r="K49" s="12">
        <f>SUM(K50,K51,K52,K53,K54,K55,K56,K57,K58,K59,K60,K61,K62)</f>
        <v>13926.94945386</v>
      </c>
      <c r="L49" s="12" t="s">
        <v>27</v>
      </c>
      <c r="M49" s="12">
        <f>SUM(M50,M51,M52,M53,M54,M55,M56,M57,M58,M59,M60,M61,M62)</f>
        <v>11273.2309</v>
      </c>
      <c r="N49" s="12">
        <f>SUM(N50,N51,N52,N53,N54,N55,N56,N57,N58,N59,N60,N61,N62)</f>
        <v>13926.94945386</v>
      </c>
      <c r="O49" s="16">
        <f>IF(SUM(M50,M51,M52,M53,M54,M55,M56,M57,M58,M59,M60,M61,M62)=0,0,SUM(O50*M50/100,O51*M51/100,O52*M52/100,O53*M53/100,O54*M54/100,O55*M55/100,O56*M56/100,O57*M57/100,O58*M58/100,O59*M59/100,O60*M60/100,O61*M61/100,O62*M62/100)/SUM(M50,M51,M52,M53,M54,M55,M56,M57,M58,M59,M60,M61,M62)*100)</f>
        <v>0</v>
      </c>
    </row>
    <row r="50" spans="1:15">
      <c r="A50" s="7" t="s">
        <v>126</v>
      </c>
      <c r="B50" s="7" t="s">
        <v>48</v>
      </c>
      <c r="C50" s="7" t="s">
        <v>40</v>
      </c>
      <c r="D50" s="7" t="s">
        <v>78</v>
      </c>
      <c r="E50" s="7" t="s">
        <v>42</v>
      </c>
      <c r="F50" s="7">
        <v>118.17</v>
      </c>
      <c r="G50" s="20">
        <v>7.57</v>
      </c>
      <c r="H50" s="13">
        <f>F50*G50</f>
        <v>894.5469</v>
      </c>
      <c r="I50" s="17">
        <v>23.54</v>
      </c>
      <c r="J50" s="13">
        <f>G50*(1+I50/100)</f>
        <v>9.351978</v>
      </c>
      <c r="K50" s="13">
        <f>F50*J50</f>
        <v>1105.12324026</v>
      </c>
      <c r="L50" s="13">
        <v>7.57</v>
      </c>
      <c r="M50" s="13">
        <f>F50*L50</f>
        <v>894.5469</v>
      </c>
      <c r="N50" s="13">
        <f>M50*(1+23.5400/100)</f>
        <v>1105.12324026</v>
      </c>
      <c r="O50" s="17">
        <f>IF(L50=0,0,((G50-L50)/L50)*100)</f>
        <v>0</v>
      </c>
    </row>
    <row r="51" spans="1:15">
      <c r="A51" s="7" t="s">
        <v>127</v>
      </c>
      <c r="B51" s="7" t="s">
        <v>51</v>
      </c>
      <c r="C51" s="7" t="s">
        <v>40</v>
      </c>
      <c r="D51" s="7" t="s">
        <v>80</v>
      </c>
      <c r="E51" s="7" t="s">
        <v>53</v>
      </c>
      <c r="F51" s="7">
        <v>6.2</v>
      </c>
      <c r="G51" s="20">
        <v>10.46</v>
      </c>
      <c r="H51" s="13">
        <f>F51*G51</f>
        <v>64.852</v>
      </c>
      <c r="I51" s="17">
        <v>23.54</v>
      </c>
      <c r="J51" s="13">
        <f>G51*(1+I51/100)</f>
        <v>12.922284</v>
      </c>
      <c r="K51" s="13">
        <f>F51*J51</f>
        <v>80.1181608</v>
      </c>
      <c r="L51" s="13">
        <v>10.46</v>
      </c>
      <c r="M51" s="13">
        <f>F51*L51</f>
        <v>64.852</v>
      </c>
      <c r="N51" s="13">
        <f>M51*(1+23.5400/100)</f>
        <v>80.1181608</v>
      </c>
      <c r="O51" s="17">
        <f>IF(L51=0,0,((G51-L51)/L51)*100)</f>
        <v>0</v>
      </c>
    </row>
    <row r="52" spans="1:15">
      <c r="A52" s="7" t="s">
        <v>128</v>
      </c>
      <c r="B52" s="7" t="s">
        <v>55</v>
      </c>
      <c r="C52" s="7" t="s">
        <v>40</v>
      </c>
      <c r="D52" s="7" t="s">
        <v>82</v>
      </c>
      <c r="E52" s="7" t="s">
        <v>57</v>
      </c>
      <c r="F52" s="7">
        <v>62.04</v>
      </c>
      <c r="G52" s="20">
        <v>3.22</v>
      </c>
      <c r="H52" s="13">
        <f>F52*G52</f>
        <v>199.7688</v>
      </c>
      <c r="I52" s="17">
        <v>23.54</v>
      </c>
      <c r="J52" s="13">
        <f>G52*(1+I52/100)</f>
        <v>3.977988</v>
      </c>
      <c r="K52" s="13">
        <f>F52*J52</f>
        <v>246.79437552</v>
      </c>
      <c r="L52" s="13">
        <v>3.22</v>
      </c>
      <c r="M52" s="13">
        <f>F52*L52</f>
        <v>199.7688</v>
      </c>
      <c r="N52" s="13">
        <f>M52*(1+23.5400/100)</f>
        <v>246.79437552</v>
      </c>
      <c r="O52" s="17">
        <f>IF(L52=0,0,((G52-L52)/L52)*100)</f>
        <v>0</v>
      </c>
    </row>
    <row r="53" spans="1:15">
      <c r="A53" s="7" t="s">
        <v>129</v>
      </c>
      <c r="B53" s="7" t="s">
        <v>59</v>
      </c>
      <c r="C53" s="7" t="s">
        <v>40</v>
      </c>
      <c r="D53" s="7" t="s">
        <v>84</v>
      </c>
      <c r="E53" s="7" t="s">
        <v>42</v>
      </c>
      <c r="F53" s="7">
        <v>118.17</v>
      </c>
      <c r="G53" s="20">
        <v>1.79</v>
      </c>
      <c r="H53" s="13">
        <f>F53*G53</f>
        <v>211.5243</v>
      </c>
      <c r="I53" s="17">
        <v>23.54</v>
      </c>
      <c r="J53" s="13">
        <f>G53*(1+I53/100)</f>
        <v>2.211366</v>
      </c>
      <c r="K53" s="13">
        <f>F53*J53</f>
        <v>261.31712022</v>
      </c>
      <c r="L53" s="13">
        <v>1.79</v>
      </c>
      <c r="M53" s="13">
        <f>F53*L53</f>
        <v>211.5243</v>
      </c>
      <c r="N53" s="13">
        <f>M53*(1+23.5400/100)</f>
        <v>261.31712022</v>
      </c>
      <c r="O53" s="17">
        <f>IF(L53=0,0,((G53-L53)/L53)*100)</f>
        <v>0</v>
      </c>
    </row>
    <row r="54" spans="1:15">
      <c r="A54" s="7" t="s">
        <v>130</v>
      </c>
      <c r="B54" s="7" t="s">
        <v>89</v>
      </c>
      <c r="C54" s="7" t="s">
        <v>40</v>
      </c>
      <c r="D54" s="7" t="s">
        <v>90</v>
      </c>
      <c r="E54" s="7" t="s">
        <v>42</v>
      </c>
      <c r="F54" s="7">
        <v>2.02</v>
      </c>
      <c r="G54" s="20">
        <v>220.78</v>
      </c>
      <c r="H54" s="13">
        <f>F54*G54</f>
        <v>445.9756</v>
      </c>
      <c r="I54" s="17">
        <v>23.54</v>
      </c>
      <c r="J54" s="13">
        <f>G54*(1+I54/100)</f>
        <v>272.751612</v>
      </c>
      <c r="K54" s="13">
        <f>F54*J54</f>
        <v>550.95825624</v>
      </c>
      <c r="L54" s="13">
        <v>220.78</v>
      </c>
      <c r="M54" s="13">
        <f>F54*L54</f>
        <v>445.9756</v>
      </c>
      <c r="N54" s="13">
        <f>M54*(1+23.5400/100)</f>
        <v>550.95825624</v>
      </c>
      <c r="O54" s="17">
        <f>IF(L54=0,0,((G54-L54)/L54)*100)</f>
        <v>0</v>
      </c>
    </row>
    <row r="55" spans="1:15">
      <c r="A55" s="7" t="s">
        <v>131</v>
      </c>
      <c r="B55" s="7" t="s">
        <v>118</v>
      </c>
      <c r="C55" s="7" t="s">
        <v>40</v>
      </c>
      <c r="D55" s="7" t="s">
        <v>119</v>
      </c>
      <c r="E55" s="7" t="s">
        <v>100</v>
      </c>
      <c r="F55" s="7">
        <v>6.72</v>
      </c>
      <c r="G55" s="20">
        <v>13.0</v>
      </c>
      <c r="H55" s="13">
        <f>F55*G55</f>
        <v>87.36</v>
      </c>
      <c r="I55" s="17">
        <v>23.54</v>
      </c>
      <c r="J55" s="13">
        <f>G55*(1+I55/100)</f>
        <v>16.0602</v>
      </c>
      <c r="K55" s="13">
        <f>F55*J55</f>
        <v>107.924544</v>
      </c>
      <c r="L55" s="13">
        <v>13.0</v>
      </c>
      <c r="M55" s="13">
        <f>F55*L55</f>
        <v>87.36</v>
      </c>
      <c r="N55" s="13">
        <f>M55*(1+23.5400/100)</f>
        <v>107.924544</v>
      </c>
      <c r="O55" s="17">
        <f>IF(L55=0,0,((G55-L55)/L55)*100)</f>
        <v>0</v>
      </c>
    </row>
    <row r="56" spans="1:15">
      <c r="A56" s="7" t="s">
        <v>132</v>
      </c>
      <c r="B56" s="7" t="s">
        <v>68</v>
      </c>
      <c r="C56" s="7" t="s">
        <v>40</v>
      </c>
      <c r="D56" s="7" t="s">
        <v>121</v>
      </c>
      <c r="E56" s="7" t="s">
        <v>42</v>
      </c>
      <c r="F56" s="7">
        <v>118.17</v>
      </c>
      <c r="G56" s="20">
        <v>4.41</v>
      </c>
      <c r="H56" s="13">
        <f>F56*G56</f>
        <v>521.1297</v>
      </c>
      <c r="I56" s="17">
        <v>23.54</v>
      </c>
      <c r="J56" s="13">
        <f>G56*(1+I56/100)</f>
        <v>5.448114</v>
      </c>
      <c r="K56" s="13">
        <f>F56*J56</f>
        <v>643.80363138</v>
      </c>
      <c r="L56" s="13">
        <v>4.41</v>
      </c>
      <c r="M56" s="13">
        <f>F56*L56</f>
        <v>521.1297</v>
      </c>
      <c r="N56" s="13">
        <f>M56*(1+23.5400/100)</f>
        <v>643.80363138</v>
      </c>
      <c r="O56" s="17">
        <f>IF(L56=0,0,((G56-L56)/L56)*100)</f>
        <v>0</v>
      </c>
    </row>
    <row r="57" spans="1:15">
      <c r="A57" s="7" t="s">
        <v>133</v>
      </c>
      <c r="B57" s="7" t="s">
        <v>71</v>
      </c>
      <c r="C57" s="7" t="s">
        <v>40</v>
      </c>
      <c r="D57" s="7" t="s">
        <v>123</v>
      </c>
      <c r="E57" s="7" t="s">
        <v>42</v>
      </c>
      <c r="F57" s="7">
        <v>118.17</v>
      </c>
      <c r="G57" s="20">
        <v>10.95</v>
      </c>
      <c r="H57" s="13">
        <f>F57*G57</f>
        <v>1293.9615</v>
      </c>
      <c r="I57" s="17">
        <v>23.54</v>
      </c>
      <c r="J57" s="13">
        <f>G57*(1+I57/100)</f>
        <v>13.52763</v>
      </c>
      <c r="K57" s="13">
        <f>F57*J57</f>
        <v>1598.5600371</v>
      </c>
      <c r="L57" s="13">
        <v>10.95</v>
      </c>
      <c r="M57" s="13">
        <f>F57*L57</f>
        <v>1293.9615</v>
      </c>
      <c r="N57" s="13">
        <f>M57*(1+23.5400/100)</f>
        <v>1598.5600371</v>
      </c>
      <c r="O57" s="17">
        <f>IF(L57=0,0,((G57-L57)/L57)*100)</f>
        <v>0</v>
      </c>
    </row>
    <row r="58" spans="1:15">
      <c r="A58" s="7" t="s">
        <v>134</v>
      </c>
      <c r="B58" s="7" t="s">
        <v>62</v>
      </c>
      <c r="C58" s="7" t="s">
        <v>33</v>
      </c>
      <c r="D58" s="7" t="s">
        <v>135</v>
      </c>
      <c r="E58" s="7" t="s">
        <v>42</v>
      </c>
      <c r="F58" s="7">
        <v>118.17</v>
      </c>
      <c r="G58" s="20">
        <v>6.73</v>
      </c>
      <c r="H58" s="13">
        <f>F58*G58</f>
        <v>795.2841</v>
      </c>
      <c r="I58" s="17">
        <v>23.54</v>
      </c>
      <c r="J58" s="13">
        <f>G58*(1+I58/100)</f>
        <v>8.314242</v>
      </c>
      <c r="K58" s="13">
        <f>F58*J58</f>
        <v>982.49397714</v>
      </c>
      <c r="L58" s="13">
        <v>6.73</v>
      </c>
      <c r="M58" s="13">
        <f>F58*L58</f>
        <v>795.2841</v>
      </c>
      <c r="N58" s="13">
        <f>M58*(1+23.5400/100)</f>
        <v>982.49397714</v>
      </c>
      <c r="O58" s="17">
        <f>IF(L58=0,0,((G58-L58)/L58)*100)</f>
        <v>0</v>
      </c>
    </row>
    <row r="59" spans="1:15">
      <c r="A59" s="7" t="s">
        <v>136</v>
      </c>
      <c r="B59" s="7" t="s">
        <v>65</v>
      </c>
      <c r="C59" s="7" t="s">
        <v>33</v>
      </c>
      <c r="D59" s="7" t="s">
        <v>137</v>
      </c>
      <c r="E59" s="7" t="s">
        <v>42</v>
      </c>
      <c r="F59" s="7">
        <v>116.15</v>
      </c>
      <c r="G59" s="20">
        <v>55.42</v>
      </c>
      <c r="H59" s="13">
        <f>F59*G59</f>
        <v>6437.033</v>
      </c>
      <c r="I59" s="17">
        <v>23.54</v>
      </c>
      <c r="J59" s="13">
        <f>G59*(1+I59/100)</f>
        <v>68.465868</v>
      </c>
      <c r="K59" s="13">
        <f>F59*J59</f>
        <v>7952.3105682</v>
      </c>
      <c r="L59" s="13">
        <v>55.42</v>
      </c>
      <c r="M59" s="13">
        <f>F59*L59</f>
        <v>6437.033</v>
      </c>
      <c r="N59" s="13">
        <f>M59*(1+23.5400/100)</f>
        <v>7952.3105682</v>
      </c>
      <c r="O59" s="17">
        <f>IF(L59=0,0,((G59-L59)/L59)*100)</f>
        <v>0</v>
      </c>
    </row>
    <row r="60" spans="1:15">
      <c r="A60" s="7" t="s">
        <v>138</v>
      </c>
      <c r="B60" s="7" t="s">
        <v>115</v>
      </c>
      <c r="C60" s="7" t="s">
        <v>33</v>
      </c>
      <c r="D60" s="7" t="s">
        <v>116</v>
      </c>
      <c r="E60" s="7" t="s">
        <v>42</v>
      </c>
      <c r="F60" s="7">
        <v>2.02</v>
      </c>
      <c r="G60" s="20">
        <v>36.61</v>
      </c>
      <c r="H60" s="13">
        <f>F60*G60</f>
        <v>73.9522</v>
      </c>
      <c r="I60" s="17">
        <v>23.54</v>
      </c>
      <c r="J60" s="13">
        <f>G60*(1+I60/100)</f>
        <v>45.227994</v>
      </c>
      <c r="K60" s="13">
        <f>F60*J60</f>
        <v>91.36054788</v>
      </c>
      <c r="L60" s="13">
        <v>36.61</v>
      </c>
      <c r="M60" s="13">
        <f>F60*L60</f>
        <v>73.9522</v>
      </c>
      <c r="N60" s="13">
        <f>M60*(1+23.5400/100)</f>
        <v>91.36054788</v>
      </c>
      <c r="O60" s="17">
        <f>IF(L60=0,0,((G60-L60)/L60)*100)</f>
        <v>0</v>
      </c>
    </row>
    <row r="61" spans="1:15">
      <c r="A61" s="7" t="s">
        <v>139</v>
      </c>
      <c r="B61" s="7" t="s">
        <v>111</v>
      </c>
      <c r="C61" s="7" t="s">
        <v>33</v>
      </c>
      <c r="D61" s="7" t="s">
        <v>112</v>
      </c>
      <c r="E61" s="7" t="s">
        <v>42</v>
      </c>
      <c r="F61" s="7">
        <v>2.02</v>
      </c>
      <c r="G61" s="20">
        <v>27.99</v>
      </c>
      <c r="H61" s="13">
        <f>F61*G61</f>
        <v>56.5398</v>
      </c>
      <c r="I61" s="17">
        <v>23.54</v>
      </c>
      <c r="J61" s="13">
        <f>G61*(1+I61/100)</f>
        <v>34.578846</v>
      </c>
      <c r="K61" s="13">
        <f>F61*J61</f>
        <v>69.84926892</v>
      </c>
      <c r="L61" s="13">
        <v>27.99</v>
      </c>
      <c r="M61" s="13">
        <f>F61*L61</f>
        <v>56.5398</v>
      </c>
      <c r="N61" s="13">
        <f>M61*(1+23.5400/100)</f>
        <v>69.84926892</v>
      </c>
      <c r="O61" s="17">
        <f>IF(L61=0,0,((G61-L61)/L61)*100)</f>
        <v>0</v>
      </c>
    </row>
    <row r="62" spans="1:15">
      <c r="A62" s="7" t="s">
        <v>140</v>
      </c>
      <c r="B62" s="7" t="s">
        <v>141</v>
      </c>
      <c r="C62" s="7" t="s">
        <v>40</v>
      </c>
      <c r="D62" s="7" t="s">
        <v>142</v>
      </c>
      <c r="E62" s="7" t="s">
        <v>42</v>
      </c>
      <c r="F62" s="7">
        <v>0.7</v>
      </c>
      <c r="G62" s="20">
        <v>273.29</v>
      </c>
      <c r="H62" s="13">
        <f>F62*G62</f>
        <v>191.303</v>
      </c>
      <c r="I62" s="17">
        <v>23.54</v>
      </c>
      <c r="J62" s="13">
        <f>G62*(1+I62/100)</f>
        <v>337.622466</v>
      </c>
      <c r="K62" s="13">
        <f>F62*J62</f>
        <v>236.3357262</v>
      </c>
      <c r="L62" s="13">
        <v>273.29</v>
      </c>
      <c r="M62" s="13">
        <f>F62*L62</f>
        <v>191.303</v>
      </c>
      <c r="N62" s="13">
        <f>M62*(1+23.5400/100)</f>
        <v>236.3357262</v>
      </c>
      <c r="O62" s="17">
        <f>IF(L62=0,0,((G62-L62)/L62)*100)</f>
        <v>0</v>
      </c>
    </row>
    <row r="63" spans="1:15">
      <c r="A63" s="6" t="s">
        <v>143</v>
      </c>
      <c r="B63" s="6" t="s">
        <v>143</v>
      </c>
      <c r="C63" s="6" t="s">
        <v>27</v>
      </c>
      <c r="D63" s="6" t="s">
        <v>144</v>
      </c>
      <c r="E63" s="6" t="s">
        <v>27</v>
      </c>
      <c r="F63" s="6" t="s">
        <v>27</v>
      </c>
      <c r="G63" s="12" t="s">
        <v>27</v>
      </c>
      <c r="H63" s="12">
        <f>SUM(H64,H74,H77)</f>
        <v>170125.3366</v>
      </c>
      <c r="I63" s="16" t="s">
        <v>27</v>
      </c>
      <c r="J63" s="12" t="s">
        <v>27</v>
      </c>
      <c r="K63" s="12">
        <f>SUM(K64,K74,K77)</f>
        <v>210172.84083564</v>
      </c>
      <c r="L63" s="12" t="s">
        <v>27</v>
      </c>
      <c r="M63" s="12">
        <f>SUM(M64,M74,M77)</f>
        <v>170125.3366</v>
      </c>
      <c r="N63" s="12">
        <f>SUM(N64,N74,N77)</f>
        <v>210172.84083564</v>
      </c>
      <c r="O63" s="16">
        <f>IF(SUM(M64,M74,M77)=0,0,SUM(O64*M64/100,O74*M74/100,O77*M77/100)/SUM(M64,M74,M77)*100)</f>
        <v>0</v>
      </c>
    </row>
    <row r="64" spans="1:15">
      <c r="A64" s="6" t="s">
        <v>145</v>
      </c>
      <c r="B64" s="6" t="s">
        <v>145</v>
      </c>
      <c r="C64" s="6" t="s">
        <v>27</v>
      </c>
      <c r="D64" s="6" t="s">
        <v>146</v>
      </c>
      <c r="E64" s="6" t="s">
        <v>27</v>
      </c>
      <c r="F64" s="6" t="s">
        <v>27</v>
      </c>
      <c r="G64" s="12" t="s">
        <v>27</v>
      </c>
      <c r="H64" s="12">
        <f>SUM(H65,H66,H67,H68,H69,H70,H71,H72,H73)</f>
        <v>110519.6654</v>
      </c>
      <c r="I64" s="16" t="s">
        <v>27</v>
      </c>
      <c r="J64" s="12" t="s">
        <v>27</v>
      </c>
      <c r="K64" s="12">
        <f>SUM(K65,K66,K67,K68,K69,K70,K71,K72,K73)</f>
        <v>136535.99463516</v>
      </c>
      <c r="L64" s="12" t="s">
        <v>27</v>
      </c>
      <c r="M64" s="12">
        <f>SUM(M65,M66,M67,M68,M69,M70,M71,M72,M73)</f>
        <v>110519.6654</v>
      </c>
      <c r="N64" s="12">
        <f>SUM(N65,N66,N67,N68,N69,N70,N71,N72,N73)</f>
        <v>136535.99463516</v>
      </c>
      <c r="O64" s="16">
        <f>IF(SUM(M65,M66,M67,M68,M69,M70,M71,M72,M73)=0,0,SUM(O65*M65/100,O66*M66/100,O67*M67/100,O68*M68/100,O69*M69/100,O70*M70/100,O71*M71/100,O72*M72/100,O73*M73/100)/SUM(M65,M66,M67,M68,M69,M70,M71,M72,M73)*100)</f>
        <v>0</v>
      </c>
    </row>
    <row r="65" spans="1:15">
      <c r="A65" s="7" t="s">
        <v>147</v>
      </c>
      <c r="B65" s="7" t="s">
        <v>48</v>
      </c>
      <c r="C65" s="7" t="s">
        <v>40</v>
      </c>
      <c r="D65" s="7" t="s">
        <v>78</v>
      </c>
      <c r="E65" s="7" t="s">
        <v>42</v>
      </c>
      <c r="F65" s="7">
        <v>1132.61</v>
      </c>
      <c r="G65" s="20">
        <v>7.57</v>
      </c>
      <c r="H65" s="13">
        <f>F65*G65</f>
        <v>8573.8577</v>
      </c>
      <c r="I65" s="17">
        <v>23.54</v>
      </c>
      <c r="J65" s="13">
        <f>G65*(1+I65/100)</f>
        <v>9.351978</v>
      </c>
      <c r="K65" s="13">
        <f>F65*J65</f>
        <v>10592.14380258</v>
      </c>
      <c r="L65" s="13">
        <v>7.57</v>
      </c>
      <c r="M65" s="13">
        <f>F65*L65</f>
        <v>8573.8577</v>
      </c>
      <c r="N65" s="13">
        <f>M65*(1+23.5400/100)</f>
        <v>10592.14380258</v>
      </c>
      <c r="O65" s="17">
        <f>IF(L65=0,0,((G65-L65)/L65)*100)</f>
        <v>0</v>
      </c>
    </row>
    <row r="66" spans="1:15">
      <c r="A66" s="7" t="s">
        <v>148</v>
      </c>
      <c r="B66" s="7" t="s">
        <v>149</v>
      </c>
      <c r="C66" s="7" t="s">
        <v>40</v>
      </c>
      <c r="D66" s="7" t="s">
        <v>150</v>
      </c>
      <c r="E66" s="7" t="s">
        <v>42</v>
      </c>
      <c r="F66" s="7">
        <v>1132.61</v>
      </c>
      <c r="G66" s="20">
        <v>8.47</v>
      </c>
      <c r="H66" s="13">
        <f>F66*G66</f>
        <v>9593.2067</v>
      </c>
      <c r="I66" s="17">
        <v>23.54</v>
      </c>
      <c r="J66" s="13">
        <f>G66*(1+I66/100)</f>
        <v>10.463838</v>
      </c>
      <c r="K66" s="13">
        <f>F66*J66</f>
        <v>11851.44755718</v>
      </c>
      <c r="L66" s="13">
        <v>8.47</v>
      </c>
      <c r="M66" s="13">
        <f>F66*L66</f>
        <v>9593.2067</v>
      </c>
      <c r="N66" s="13">
        <f>M66*(1+23.5400/100)</f>
        <v>11851.44755718</v>
      </c>
      <c r="O66" s="17">
        <f>IF(L66=0,0,((G66-L66)/L66)*100)</f>
        <v>0</v>
      </c>
    </row>
    <row r="67" spans="1:15">
      <c r="A67" s="7" t="s">
        <v>151</v>
      </c>
      <c r="B67" s="7" t="s">
        <v>51</v>
      </c>
      <c r="C67" s="7" t="s">
        <v>40</v>
      </c>
      <c r="D67" s="7" t="s">
        <v>80</v>
      </c>
      <c r="E67" s="7" t="s">
        <v>53</v>
      </c>
      <c r="F67" s="7">
        <v>59.46</v>
      </c>
      <c r="G67" s="20">
        <v>10.46</v>
      </c>
      <c r="H67" s="13">
        <f>F67*G67</f>
        <v>621.9516</v>
      </c>
      <c r="I67" s="17">
        <v>23.54</v>
      </c>
      <c r="J67" s="13">
        <f>G67*(1+I67/100)</f>
        <v>12.922284</v>
      </c>
      <c r="K67" s="13">
        <f>F67*J67</f>
        <v>768.35900664</v>
      </c>
      <c r="L67" s="13">
        <v>10.46</v>
      </c>
      <c r="M67" s="13">
        <f>F67*L67</f>
        <v>621.9516</v>
      </c>
      <c r="N67" s="13">
        <f>M67*(1+23.5400/100)</f>
        <v>768.35900664</v>
      </c>
      <c r="O67" s="17">
        <f>IF(L67=0,0,((G67-L67)/L67)*100)</f>
        <v>0</v>
      </c>
    </row>
    <row r="68" spans="1:15">
      <c r="A68" s="7" t="s">
        <v>152</v>
      </c>
      <c r="B68" s="7" t="s">
        <v>55</v>
      </c>
      <c r="C68" s="7" t="s">
        <v>40</v>
      </c>
      <c r="D68" s="7" t="s">
        <v>82</v>
      </c>
      <c r="E68" s="7" t="s">
        <v>57</v>
      </c>
      <c r="F68" s="7">
        <v>594.62</v>
      </c>
      <c r="G68" s="20">
        <v>3.22</v>
      </c>
      <c r="H68" s="13">
        <f>F68*G68</f>
        <v>1914.6764</v>
      </c>
      <c r="I68" s="17">
        <v>23.54</v>
      </c>
      <c r="J68" s="13">
        <f>G68*(1+I68/100)</f>
        <v>3.977988</v>
      </c>
      <c r="K68" s="13">
        <f>F68*J68</f>
        <v>2365.39122456</v>
      </c>
      <c r="L68" s="13">
        <v>3.22</v>
      </c>
      <c r="M68" s="13">
        <f>F68*L68</f>
        <v>1914.6764</v>
      </c>
      <c r="N68" s="13">
        <f>M68*(1+23.5400/100)</f>
        <v>2365.39122456</v>
      </c>
      <c r="O68" s="17">
        <f>IF(L68=0,0,((G68-L68)/L68)*100)</f>
        <v>0</v>
      </c>
    </row>
    <row r="69" spans="1:15">
      <c r="A69" s="7" t="s">
        <v>153</v>
      </c>
      <c r="B69" s="7" t="s">
        <v>59</v>
      </c>
      <c r="C69" s="7" t="s">
        <v>40</v>
      </c>
      <c r="D69" s="7" t="s">
        <v>84</v>
      </c>
      <c r="E69" s="7" t="s">
        <v>42</v>
      </c>
      <c r="F69" s="7">
        <v>1132.61</v>
      </c>
      <c r="G69" s="20">
        <v>1.79</v>
      </c>
      <c r="H69" s="13">
        <f>F69*G69</f>
        <v>2027.3719</v>
      </c>
      <c r="I69" s="17">
        <v>23.54</v>
      </c>
      <c r="J69" s="13">
        <f>G69*(1+I69/100)</f>
        <v>2.211366</v>
      </c>
      <c r="K69" s="13">
        <f>F69*J69</f>
        <v>2504.61524526</v>
      </c>
      <c r="L69" s="13">
        <v>1.79</v>
      </c>
      <c r="M69" s="13">
        <f>F69*L69</f>
        <v>2027.3719</v>
      </c>
      <c r="N69" s="13">
        <f>M69*(1+23.5400/100)</f>
        <v>2504.61524526</v>
      </c>
      <c r="O69" s="17">
        <f>IF(L69=0,0,((G69-L69)/L69)*100)</f>
        <v>0</v>
      </c>
    </row>
    <row r="70" spans="1:15">
      <c r="A70" s="7" t="s">
        <v>154</v>
      </c>
      <c r="B70" s="7" t="s">
        <v>68</v>
      </c>
      <c r="C70" s="7" t="s">
        <v>40</v>
      </c>
      <c r="D70" s="7" t="s">
        <v>121</v>
      </c>
      <c r="E70" s="7" t="s">
        <v>42</v>
      </c>
      <c r="F70" s="7">
        <v>1132.61</v>
      </c>
      <c r="G70" s="20">
        <v>4.41</v>
      </c>
      <c r="H70" s="13">
        <f>F70*G70</f>
        <v>4994.8101</v>
      </c>
      <c r="I70" s="17">
        <v>23.54</v>
      </c>
      <c r="J70" s="13">
        <f>G70*(1+I70/100)</f>
        <v>5.448114</v>
      </c>
      <c r="K70" s="13">
        <f>F70*J70</f>
        <v>6170.58839754</v>
      </c>
      <c r="L70" s="13">
        <v>4.41</v>
      </c>
      <c r="M70" s="13">
        <f>F70*L70</f>
        <v>4994.8101</v>
      </c>
      <c r="N70" s="13">
        <f>M70*(1+23.5400/100)</f>
        <v>6170.58839754</v>
      </c>
      <c r="O70" s="17">
        <f>IF(L70=0,0,((G70-L70)/L70)*100)</f>
        <v>0</v>
      </c>
    </row>
    <row r="71" spans="1:15">
      <c r="A71" s="7" t="s">
        <v>155</v>
      </c>
      <c r="B71" s="7" t="s">
        <v>71</v>
      </c>
      <c r="C71" s="7" t="s">
        <v>40</v>
      </c>
      <c r="D71" s="7" t="s">
        <v>123</v>
      </c>
      <c r="E71" s="7" t="s">
        <v>42</v>
      </c>
      <c r="F71" s="7">
        <v>1132.61</v>
      </c>
      <c r="G71" s="20">
        <v>10.95</v>
      </c>
      <c r="H71" s="13">
        <f>F71*G71</f>
        <v>12402.0795</v>
      </c>
      <c r="I71" s="17">
        <v>23.54</v>
      </c>
      <c r="J71" s="13">
        <f>G71*(1+I71/100)</f>
        <v>13.52763</v>
      </c>
      <c r="K71" s="13">
        <f>F71*J71</f>
        <v>15321.5290143</v>
      </c>
      <c r="L71" s="13">
        <v>10.95</v>
      </c>
      <c r="M71" s="13">
        <f>F71*L71</f>
        <v>12402.0795</v>
      </c>
      <c r="N71" s="13">
        <f>M71*(1+23.5400/100)</f>
        <v>15321.5290143</v>
      </c>
      <c r="O71" s="17">
        <f>IF(L71=0,0,((G71-L71)/L71)*100)</f>
        <v>0</v>
      </c>
    </row>
    <row r="72" spans="1:15">
      <c r="A72" s="7" t="s">
        <v>156</v>
      </c>
      <c r="B72" s="7" t="s">
        <v>62</v>
      </c>
      <c r="C72" s="7" t="s">
        <v>33</v>
      </c>
      <c r="D72" s="7" t="s">
        <v>135</v>
      </c>
      <c r="E72" s="7" t="s">
        <v>42</v>
      </c>
      <c r="F72" s="7">
        <v>1132.61</v>
      </c>
      <c r="G72" s="20">
        <v>6.73</v>
      </c>
      <c r="H72" s="13">
        <f>F72*G72</f>
        <v>7622.4653</v>
      </c>
      <c r="I72" s="17">
        <v>23.54</v>
      </c>
      <c r="J72" s="13">
        <f>G72*(1+I72/100)</f>
        <v>8.314242</v>
      </c>
      <c r="K72" s="13">
        <f>F72*J72</f>
        <v>9416.79363162</v>
      </c>
      <c r="L72" s="13">
        <v>6.73</v>
      </c>
      <c r="M72" s="13">
        <f>F72*L72</f>
        <v>7622.4653</v>
      </c>
      <c r="N72" s="13">
        <f>M72*(1+23.5400/100)</f>
        <v>9416.79363162</v>
      </c>
      <c r="O72" s="17">
        <f>IF(L72=0,0,((G72-L72)/L72)*100)</f>
        <v>0</v>
      </c>
    </row>
    <row r="73" spans="1:15">
      <c r="A73" s="7" t="s">
        <v>157</v>
      </c>
      <c r="B73" s="7" t="s">
        <v>65</v>
      </c>
      <c r="C73" s="7" t="s">
        <v>33</v>
      </c>
      <c r="D73" s="7" t="s">
        <v>137</v>
      </c>
      <c r="E73" s="7" t="s">
        <v>42</v>
      </c>
      <c r="F73" s="7">
        <v>1132.61</v>
      </c>
      <c r="G73" s="20">
        <v>55.42</v>
      </c>
      <c r="H73" s="13">
        <f>F73*G73</f>
        <v>62769.2462</v>
      </c>
      <c r="I73" s="17">
        <v>23.54</v>
      </c>
      <c r="J73" s="13">
        <f>G73*(1+I73/100)</f>
        <v>68.465868</v>
      </c>
      <c r="K73" s="13">
        <f>F73*J73</f>
        <v>77545.12675548</v>
      </c>
      <c r="L73" s="13">
        <v>55.42</v>
      </c>
      <c r="M73" s="13">
        <f>F73*L73</f>
        <v>62769.2462</v>
      </c>
      <c r="N73" s="13">
        <f>M73*(1+23.5400/100)</f>
        <v>77545.12675548</v>
      </c>
      <c r="O73" s="17">
        <f>IF(L73=0,0,((G73-L73)/L73)*100)</f>
        <v>0</v>
      </c>
    </row>
    <row r="74" spans="1:15">
      <c r="A74" s="6" t="s">
        <v>158</v>
      </c>
      <c r="B74" s="6" t="s">
        <v>158</v>
      </c>
      <c r="C74" s="6" t="s">
        <v>27</v>
      </c>
      <c r="D74" s="6" t="s">
        <v>159</v>
      </c>
      <c r="E74" s="6" t="s">
        <v>27</v>
      </c>
      <c r="F74" s="6" t="s">
        <v>27</v>
      </c>
      <c r="G74" s="12" t="s">
        <v>27</v>
      </c>
      <c r="H74" s="12">
        <f>SUM(H75,H76)</f>
        <v>24101.987</v>
      </c>
      <c r="I74" s="16" t="s">
        <v>27</v>
      </c>
      <c r="J74" s="12" t="s">
        <v>27</v>
      </c>
      <c r="K74" s="12">
        <f>SUM(K75,K76)</f>
        <v>29775.5947398</v>
      </c>
      <c r="L74" s="12" t="s">
        <v>27</v>
      </c>
      <c r="M74" s="12">
        <f>SUM(M75,M76)</f>
        <v>24101.987</v>
      </c>
      <c r="N74" s="12">
        <f>SUM(N75,N76)</f>
        <v>29775.5947398</v>
      </c>
      <c r="O74" s="16">
        <f>IF(SUM(M75,M76)=0,0,SUM(O75*M75/100,O76*M76/100)/SUM(M75,M76)*100)</f>
        <v>0</v>
      </c>
    </row>
    <row r="75" spans="1:15">
      <c r="A75" s="7" t="s">
        <v>160</v>
      </c>
      <c r="B75" s="7" t="s">
        <v>161</v>
      </c>
      <c r="C75" s="7" t="s">
        <v>33</v>
      </c>
      <c r="D75" s="7" t="s">
        <v>162</v>
      </c>
      <c r="E75" s="7" t="s">
        <v>42</v>
      </c>
      <c r="F75" s="7">
        <v>52.78</v>
      </c>
      <c r="G75" s="20">
        <v>24.65</v>
      </c>
      <c r="H75" s="13">
        <f>F75*G75</f>
        <v>1301.027</v>
      </c>
      <c r="I75" s="17">
        <v>23.54</v>
      </c>
      <c r="J75" s="13">
        <f>G75*(1+I75/100)</f>
        <v>30.45261</v>
      </c>
      <c r="K75" s="13">
        <f>F75*J75</f>
        <v>1607.2887558</v>
      </c>
      <c r="L75" s="13">
        <v>24.65</v>
      </c>
      <c r="M75" s="13">
        <f>F75*L75</f>
        <v>1301.027</v>
      </c>
      <c r="N75" s="13">
        <f>M75*(1+23.5400/100)</f>
        <v>1607.2887558</v>
      </c>
      <c r="O75" s="17">
        <f>IF(L75=0,0,((G75-L75)/L75)*100)</f>
        <v>0</v>
      </c>
    </row>
    <row r="76" spans="1:15">
      <c r="A76" s="7" t="s">
        <v>163</v>
      </c>
      <c r="B76" s="7" t="s">
        <v>164</v>
      </c>
      <c r="C76" s="7" t="s">
        <v>165</v>
      </c>
      <c r="D76" s="7" t="s">
        <v>166</v>
      </c>
      <c r="E76" s="7" t="s">
        <v>167</v>
      </c>
      <c r="F76" s="7">
        <v>52.78</v>
      </c>
      <c r="G76" s="20">
        <v>432.0</v>
      </c>
      <c r="H76" s="13">
        <f>F76*G76</f>
        <v>22800.96</v>
      </c>
      <c r="I76" s="17">
        <v>23.54</v>
      </c>
      <c r="J76" s="13">
        <f>G76*(1+I76/100)</f>
        <v>533.6928</v>
      </c>
      <c r="K76" s="13">
        <f>F76*J76</f>
        <v>28168.305984</v>
      </c>
      <c r="L76" s="13">
        <v>432.0</v>
      </c>
      <c r="M76" s="13">
        <f>F76*L76</f>
        <v>22800.96</v>
      </c>
      <c r="N76" s="13">
        <f>M76*(1+23.5400/100)</f>
        <v>28168.305984</v>
      </c>
      <c r="O76" s="17">
        <f>IF(L76=0,0,((G76-L76)/L76)*100)</f>
        <v>0</v>
      </c>
    </row>
    <row r="77" spans="1:15">
      <c r="A77" s="6" t="s">
        <v>168</v>
      </c>
      <c r="B77" s="6"/>
      <c r="C77" s="6" t="s">
        <v>27</v>
      </c>
      <c r="D77" s="6" t="s">
        <v>169</v>
      </c>
      <c r="E77" s="6" t="s">
        <v>27</v>
      </c>
      <c r="F77" s="6" t="s">
        <v>27</v>
      </c>
      <c r="G77" s="12" t="s">
        <v>27</v>
      </c>
      <c r="H77" s="12">
        <f>SUM(H78,H79)</f>
        <v>35503.6842</v>
      </c>
      <c r="I77" s="16" t="s">
        <v>27</v>
      </c>
      <c r="J77" s="12" t="s">
        <v>27</v>
      </c>
      <c r="K77" s="12">
        <f>SUM(K78,K79)</f>
        <v>43861.25146068</v>
      </c>
      <c r="L77" s="12" t="s">
        <v>27</v>
      </c>
      <c r="M77" s="12">
        <f>SUM(M78,M79)</f>
        <v>35503.6842</v>
      </c>
      <c r="N77" s="12">
        <f>SUM(N78,N79)</f>
        <v>43861.25146068</v>
      </c>
      <c r="O77" s="16">
        <f>IF(SUM(M78,M79)=0,0,SUM(O78*M78/100,O79*M79/100)/SUM(M78,M79)*100)</f>
        <v>0</v>
      </c>
    </row>
    <row r="78" spans="1:15">
      <c r="A78" s="7" t="s">
        <v>170</v>
      </c>
      <c r="B78" s="7" t="s">
        <v>171</v>
      </c>
      <c r="C78" s="7" t="s">
        <v>40</v>
      </c>
      <c r="D78" s="7" t="s">
        <v>172</v>
      </c>
      <c r="E78" s="7" t="s">
        <v>100</v>
      </c>
      <c r="F78" s="7">
        <v>350.7</v>
      </c>
      <c r="G78" s="20">
        <v>78.84</v>
      </c>
      <c r="H78" s="13">
        <f>F78*G78</f>
        <v>27649.188</v>
      </c>
      <c r="I78" s="17">
        <v>23.54</v>
      </c>
      <c r="J78" s="13">
        <f>G78*(1+I78/100)</f>
        <v>97.398936</v>
      </c>
      <c r="K78" s="13">
        <f>F78*J78</f>
        <v>34157.8068552</v>
      </c>
      <c r="L78" s="13">
        <v>78.84</v>
      </c>
      <c r="M78" s="13">
        <f>F78*L78</f>
        <v>27649.188</v>
      </c>
      <c r="N78" s="13">
        <f>M78*(1+23.5400/100)</f>
        <v>34157.8068552</v>
      </c>
      <c r="O78" s="17">
        <f>IF(L78=0,0,((G78-L78)/L78)*100)</f>
        <v>0</v>
      </c>
    </row>
    <row r="79" spans="1:15">
      <c r="A79" s="7" t="s">
        <v>173</v>
      </c>
      <c r="B79" s="7" t="s">
        <v>174</v>
      </c>
      <c r="C79" s="7" t="s">
        <v>40</v>
      </c>
      <c r="D79" s="7" t="s">
        <v>175</v>
      </c>
      <c r="E79" s="7" t="s">
        <v>100</v>
      </c>
      <c r="F79" s="7">
        <v>139.71</v>
      </c>
      <c r="G79" s="20">
        <v>56.22</v>
      </c>
      <c r="H79" s="13">
        <f>F79*G79</f>
        <v>7854.4962</v>
      </c>
      <c r="I79" s="17">
        <v>23.54</v>
      </c>
      <c r="J79" s="13">
        <f>G79*(1+I79/100)</f>
        <v>69.454188</v>
      </c>
      <c r="K79" s="13">
        <f>F79*J79</f>
        <v>9703.44460548</v>
      </c>
      <c r="L79" s="13">
        <v>56.22</v>
      </c>
      <c r="M79" s="13">
        <f>F79*L79</f>
        <v>7854.4962</v>
      </c>
      <c r="N79" s="13">
        <f>M79*(1+23.5400/100)</f>
        <v>9703.44460548</v>
      </c>
      <c r="O79" s="17">
        <f>IF(L79=0,0,((G79-L79)/L79)*100)</f>
        <v>0</v>
      </c>
    </row>
    <row r="80" spans="1:15">
      <c r="A80" s="6" t="s">
        <v>176</v>
      </c>
      <c r="B80" s="6" t="s">
        <v>176</v>
      </c>
      <c r="C80" s="6" t="s">
        <v>27</v>
      </c>
      <c r="D80" s="6" t="s">
        <v>177</v>
      </c>
      <c r="E80" s="6" t="s">
        <v>27</v>
      </c>
      <c r="F80" s="6" t="s">
        <v>27</v>
      </c>
      <c r="G80" s="12" t="s">
        <v>27</v>
      </c>
      <c r="H80" s="12">
        <f>SUM(H81,H90)</f>
        <v>3671.845</v>
      </c>
      <c r="I80" s="16" t="s">
        <v>27</v>
      </c>
      <c r="J80" s="12" t="s">
        <v>27</v>
      </c>
      <c r="K80" s="12">
        <f>SUM(K81,K90)</f>
        <v>4536.197313</v>
      </c>
      <c r="L80" s="12" t="s">
        <v>27</v>
      </c>
      <c r="M80" s="12">
        <f>SUM(M81,M90)</f>
        <v>3671.845</v>
      </c>
      <c r="N80" s="12">
        <f>SUM(N81,N90)</f>
        <v>4536.197313</v>
      </c>
      <c r="O80" s="16">
        <f>IF(SUM(M81,M90)=0,0,SUM(O81*M81/100,O90*M90/100)/SUM(M81,M90)*100)</f>
        <v>0</v>
      </c>
    </row>
    <row r="81" spans="1:15">
      <c r="A81" s="6" t="s">
        <v>178</v>
      </c>
      <c r="B81" s="6" t="s">
        <v>178</v>
      </c>
      <c r="C81" s="6" t="s">
        <v>27</v>
      </c>
      <c r="D81" s="6" t="s">
        <v>179</v>
      </c>
      <c r="E81" s="6" t="s">
        <v>27</v>
      </c>
      <c r="F81" s="6" t="s">
        <v>27</v>
      </c>
      <c r="G81" s="12" t="s">
        <v>27</v>
      </c>
      <c r="H81" s="12">
        <f>SUM(H82,H83,H84,H85,H86,H87,H88,H89)</f>
        <v>2636.0776</v>
      </c>
      <c r="I81" s="16" t="s">
        <v>27</v>
      </c>
      <c r="J81" s="12" t="s">
        <v>27</v>
      </c>
      <c r="K81" s="12">
        <f>SUM(K82,K83,K84,K85,K86,K87,K88,K89)</f>
        <v>3256.61026704</v>
      </c>
      <c r="L81" s="12" t="s">
        <v>27</v>
      </c>
      <c r="M81" s="12">
        <f>SUM(M82,M83,M84,M85,M86,M87,M88,M89)</f>
        <v>2636.0776</v>
      </c>
      <c r="N81" s="12">
        <f>SUM(N82,N83,N84,N85,N86,N87,N88,N89)</f>
        <v>3256.61026704</v>
      </c>
      <c r="O81" s="16">
        <f>IF(SUM(M82,M83,M84,M85,M86,M87,M88,M89)=0,0,SUM(O82*M82/100,O83*M83/100,O84*M84/100,O85*M85/100,O86*M86/100,O87*M87/100,O88*M88/100,O89*M89/100)/SUM(M82,M83,M84,M85,M86,M87,M88,M89)*100)</f>
        <v>0</v>
      </c>
    </row>
    <row r="82" spans="1:15">
      <c r="A82" s="7" t="s">
        <v>180</v>
      </c>
      <c r="B82" s="7" t="s">
        <v>48</v>
      </c>
      <c r="C82" s="7" t="s">
        <v>40</v>
      </c>
      <c r="D82" s="7" t="s">
        <v>78</v>
      </c>
      <c r="E82" s="7" t="s">
        <v>42</v>
      </c>
      <c r="F82" s="7">
        <v>6.18</v>
      </c>
      <c r="G82" s="20">
        <v>7.57</v>
      </c>
      <c r="H82" s="13">
        <f>F82*G82</f>
        <v>46.7826</v>
      </c>
      <c r="I82" s="17">
        <v>23.54</v>
      </c>
      <c r="J82" s="13">
        <f>G82*(1+I82/100)</f>
        <v>9.351978</v>
      </c>
      <c r="K82" s="13">
        <f>F82*J82</f>
        <v>57.79522404</v>
      </c>
      <c r="L82" s="13">
        <v>7.57</v>
      </c>
      <c r="M82" s="13">
        <f>F82*L82</f>
        <v>46.7826</v>
      </c>
      <c r="N82" s="13">
        <f>M82*(1+23.5400/100)</f>
        <v>57.79522404</v>
      </c>
      <c r="O82" s="17">
        <f>IF(L82=0,0,((G82-L82)/L82)*100)</f>
        <v>0</v>
      </c>
    </row>
    <row r="83" spans="1:15">
      <c r="A83" s="7" t="s">
        <v>181</v>
      </c>
      <c r="B83" s="7" t="s">
        <v>51</v>
      </c>
      <c r="C83" s="7" t="s">
        <v>40</v>
      </c>
      <c r="D83" s="7" t="s">
        <v>80</v>
      </c>
      <c r="E83" s="7" t="s">
        <v>53</v>
      </c>
      <c r="F83" s="7">
        <v>0.32</v>
      </c>
      <c r="G83" s="20">
        <v>10.46</v>
      </c>
      <c r="H83" s="13">
        <f>F83*G83</f>
        <v>3.3472</v>
      </c>
      <c r="I83" s="17">
        <v>23.54</v>
      </c>
      <c r="J83" s="13">
        <f>G83*(1+I83/100)</f>
        <v>12.922284</v>
      </c>
      <c r="K83" s="13">
        <f>F83*J83</f>
        <v>4.13513088</v>
      </c>
      <c r="L83" s="13">
        <v>10.46</v>
      </c>
      <c r="M83" s="13">
        <f>F83*L83</f>
        <v>3.3472</v>
      </c>
      <c r="N83" s="13">
        <f>M83*(1+23.5400/100)</f>
        <v>4.13513088</v>
      </c>
      <c r="O83" s="17">
        <f>IF(L83=0,0,((G83-L83)/L83)*100)</f>
        <v>0</v>
      </c>
    </row>
    <row r="84" spans="1:15">
      <c r="A84" s="7" t="s">
        <v>182</v>
      </c>
      <c r="B84" s="7" t="s">
        <v>55</v>
      </c>
      <c r="C84" s="7" t="s">
        <v>40</v>
      </c>
      <c r="D84" s="7" t="s">
        <v>82</v>
      </c>
      <c r="E84" s="7" t="s">
        <v>57</v>
      </c>
      <c r="F84" s="7">
        <v>3.24</v>
      </c>
      <c r="G84" s="20">
        <v>3.22</v>
      </c>
      <c r="H84" s="13">
        <f>F84*G84</f>
        <v>10.4328</v>
      </c>
      <c r="I84" s="17">
        <v>23.54</v>
      </c>
      <c r="J84" s="13">
        <f>G84*(1+I84/100)</f>
        <v>3.977988</v>
      </c>
      <c r="K84" s="13">
        <f>F84*J84</f>
        <v>12.88868112</v>
      </c>
      <c r="L84" s="13">
        <v>3.22</v>
      </c>
      <c r="M84" s="13">
        <f>F84*L84</f>
        <v>10.4328</v>
      </c>
      <c r="N84" s="13">
        <f>M84*(1+23.5400/100)</f>
        <v>12.88868112</v>
      </c>
      <c r="O84" s="17">
        <f>IF(L84=0,0,((G84-L84)/L84)*100)</f>
        <v>0</v>
      </c>
    </row>
    <row r="85" spans="1:15">
      <c r="A85" s="7" t="s">
        <v>183</v>
      </c>
      <c r="B85" s="7" t="s">
        <v>59</v>
      </c>
      <c r="C85" s="7" t="s">
        <v>40</v>
      </c>
      <c r="D85" s="7" t="s">
        <v>84</v>
      </c>
      <c r="E85" s="7" t="s">
        <v>42</v>
      </c>
      <c r="F85" s="7">
        <v>6.18</v>
      </c>
      <c r="G85" s="20">
        <v>1.79</v>
      </c>
      <c r="H85" s="13">
        <f>F85*G85</f>
        <v>11.0622</v>
      </c>
      <c r="I85" s="17">
        <v>23.54</v>
      </c>
      <c r="J85" s="13">
        <f>G85*(1+I85/100)</f>
        <v>2.211366</v>
      </c>
      <c r="K85" s="13">
        <f>F85*J85</f>
        <v>13.66624188</v>
      </c>
      <c r="L85" s="13">
        <v>1.79</v>
      </c>
      <c r="M85" s="13">
        <f>F85*L85</f>
        <v>11.0622</v>
      </c>
      <c r="N85" s="13">
        <f>M85*(1+23.5400/100)</f>
        <v>13.66624188</v>
      </c>
      <c r="O85" s="17">
        <f>IF(L85=0,0,((G85-L85)/L85)*100)</f>
        <v>0</v>
      </c>
    </row>
    <row r="86" spans="1:15">
      <c r="A86" s="7" t="s">
        <v>184</v>
      </c>
      <c r="B86" s="7" t="s">
        <v>86</v>
      </c>
      <c r="C86" s="7" t="s">
        <v>40</v>
      </c>
      <c r="D86" s="7" t="s">
        <v>87</v>
      </c>
      <c r="E86" s="7" t="s">
        <v>42</v>
      </c>
      <c r="F86" s="7">
        <v>6.18</v>
      </c>
      <c r="G86" s="20">
        <v>64.97</v>
      </c>
      <c r="H86" s="13">
        <f>F86*G86</f>
        <v>401.5146</v>
      </c>
      <c r="I86" s="17">
        <v>23.54</v>
      </c>
      <c r="J86" s="13">
        <f>G86*(1+I86/100)</f>
        <v>80.263938</v>
      </c>
      <c r="K86" s="13">
        <f>F86*J86</f>
        <v>496.03113684</v>
      </c>
      <c r="L86" s="13">
        <v>64.97</v>
      </c>
      <c r="M86" s="13">
        <f>F86*L86</f>
        <v>401.5146</v>
      </c>
      <c r="N86" s="13">
        <f>M86*(1+23.5400/100)</f>
        <v>496.03113684</v>
      </c>
      <c r="O86" s="17">
        <f>IF(L86=0,0,((G86-L86)/L86)*100)</f>
        <v>0</v>
      </c>
    </row>
    <row r="87" spans="1:15">
      <c r="A87" s="7" t="s">
        <v>185</v>
      </c>
      <c r="B87" s="7" t="s">
        <v>89</v>
      </c>
      <c r="C87" s="7" t="s">
        <v>40</v>
      </c>
      <c r="D87" s="7" t="s">
        <v>90</v>
      </c>
      <c r="E87" s="7" t="s">
        <v>42</v>
      </c>
      <c r="F87" s="7">
        <v>6.18</v>
      </c>
      <c r="G87" s="20">
        <v>220.78</v>
      </c>
      <c r="H87" s="13">
        <f>F87*G87</f>
        <v>1364.4204</v>
      </c>
      <c r="I87" s="17">
        <v>23.54</v>
      </c>
      <c r="J87" s="13">
        <f>G87*(1+I87/100)</f>
        <v>272.751612</v>
      </c>
      <c r="K87" s="13">
        <f>F87*J87</f>
        <v>1685.60496216</v>
      </c>
      <c r="L87" s="13">
        <v>220.78</v>
      </c>
      <c r="M87" s="13">
        <f>F87*L87</f>
        <v>1364.4204</v>
      </c>
      <c r="N87" s="13">
        <f>M87*(1+23.5400/100)</f>
        <v>1685.60496216</v>
      </c>
      <c r="O87" s="17">
        <f>IF(L87=0,0,((G87-L87)/L87)*100)</f>
        <v>0</v>
      </c>
    </row>
    <row r="88" spans="1:15">
      <c r="A88" s="7" t="s">
        <v>186</v>
      </c>
      <c r="B88" s="7" t="s">
        <v>92</v>
      </c>
      <c r="C88" s="7" t="s">
        <v>40</v>
      </c>
      <c r="D88" s="7" t="s">
        <v>93</v>
      </c>
      <c r="E88" s="7" t="s">
        <v>42</v>
      </c>
      <c r="F88" s="7">
        <v>6.18</v>
      </c>
      <c r="G88" s="20">
        <v>71.69</v>
      </c>
      <c r="H88" s="13">
        <f>F88*G88</f>
        <v>443.0442</v>
      </c>
      <c r="I88" s="17">
        <v>23.54</v>
      </c>
      <c r="J88" s="13">
        <f>G88*(1+I88/100)</f>
        <v>88.565826</v>
      </c>
      <c r="K88" s="13">
        <f>F88*J88</f>
        <v>547.33680468</v>
      </c>
      <c r="L88" s="13">
        <v>71.69</v>
      </c>
      <c r="M88" s="13">
        <f>F88*L88</f>
        <v>443.0442</v>
      </c>
      <c r="N88" s="13">
        <f>M88*(1+23.5400/100)</f>
        <v>547.33680468</v>
      </c>
      <c r="O88" s="17">
        <f>IF(L88=0,0,((G88-L88)/L88)*100)</f>
        <v>0</v>
      </c>
    </row>
    <row r="89" spans="1:15">
      <c r="A89" s="7" t="s">
        <v>187</v>
      </c>
      <c r="B89" s="7" t="s">
        <v>95</v>
      </c>
      <c r="C89" s="7" t="s">
        <v>40</v>
      </c>
      <c r="D89" s="7" t="s">
        <v>96</v>
      </c>
      <c r="E89" s="7" t="s">
        <v>42</v>
      </c>
      <c r="F89" s="7">
        <v>6.18</v>
      </c>
      <c r="G89" s="20">
        <v>57.52</v>
      </c>
      <c r="H89" s="13">
        <f>F89*G89</f>
        <v>355.4736</v>
      </c>
      <c r="I89" s="17">
        <v>23.54</v>
      </c>
      <c r="J89" s="13">
        <f>G89*(1+I89/100)</f>
        <v>71.060208</v>
      </c>
      <c r="K89" s="13">
        <f>F89*J89</f>
        <v>439.15208544</v>
      </c>
      <c r="L89" s="13">
        <v>57.52</v>
      </c>
      <c r="M89" s="13">
        <f>F89*L89</f>
        <v>355.4736</v>
      </c>
      <c r="N89" s="13">
        <f>M89*(1+23.5400/100)</f>
        <v>439.15208544</v>
      </c>
      <c r="O89" s="17">
        <f>IF(L89=0,0,((G89-L89)/L89)*100)</f>
        <v>0</v>
      </c>
    </row>
    <row r="90" spans="1:15">
      <c r="A90" s="6" t="s">
        <v>188</v>
      </c>
      <c r="B90" s="6" t="s">
        <v>188</v>
      </c>
      <c r="C90" s="6" t="s">
        <v>27</v>
      </c>
      <c r="D90" s="6" t="s">
        <v>102</v>
      </c>
      <c r="E90" s="6" t="s">
        <v>27</v>
      </c>
      <c r="F90" s="6" t="s">
        <v>27</v>
      </c>
      <c r="G90" s="12" t="s">
        <v>27</v>
      </c>
      <c r="H90" s="12">
        <f>SUM(H91,H92,H93,H94,H95,H96,H97,H98,H99,H100)</f>
        <v>1035.7674</v>
      </c>
      <c r="I90" s="16" t="s">
        <v>27</v>
      </c>
      <c r="J90" s="12" t="s">
        <v>27</v>
      </c>
      <c r="K90" s="12">
        <f>SUM(K91,K92,K93,K94,K95,K96,K97,K98,K99,K100)</f>
        <v>1279.58704596</v>
      </c>
      <c r="L90" s="12" t="s">
        <v>27</v>
      </c>
      <c r="M90" s="12">
        <f>SUM(M91,M92,M93,M94,M95,M96,M97,M98,M99,M100)</f>
        <v>1035.7674</v>
      </c>
      <c r="N90" s="12">
        <f>SUM(N91,N92,N93,N94,N95,N96,N97,N98,N99,N100)</f>
        <v>1279.58704596</v>
      </c>
      <c r="O90" s="16">
        <f>IF(SUM(M91,M92,M93,M94,M95,M96,M97,M98,M99,M100)=0,0,SUM(O91*M91/100,O92*M92/100,O93*M93/100,O94*M94/100,O95*M95/100,O96*M96/100,O97*M97/100,O98*M98/100,O99*M99/100,O100*M100/100)/SUM(M91,M92,M93,M94,M95,M96,M97,M98,M99,M100)*100)</f>
        <v>0</v>
      </c>
    </row>
    <row r="91" spans="1:15">
      <c r="A91" s="7" t="s">
        <v>189</v>
      </c>
      <c r="B91" s="7" t="s">
        <v>48</v>
      </c>
      <c r="C91" s="7" t="s">
        <v>40</v>
      </c>
      <c r="D91" s="7" t="s">
        <v>78</v>
      </c>
      <c r="E91" s="7" t="s">
        <v>42</v>
      </c>
      <c r="F91" s="7">
        <v>3.26</v>
      </c>
      <c r="G91" s="20">
        <v>7.57</v>
      </c>
      <c r="H91" s="13">
        <f>F91*G91</f>
        <v>24.6782</v>
      </c>
      <c r="I91" s="17">
        <v>23.54</v>
      </c>
      <c r="J91" s="13">
        <f>G91*(1+I91/100)</f>
        <v>9.351978</v>
      </c>
      <c r="K91" s="13">
        <f>F91*J91</f>
        <v>30.48744828</v>
      </c>
      <c r="L91" s="13">
        <v>7.57</v>
      </c>
      <c r="M91" s="13">
        <f>F91*L91</f>
        <v>24.6782</v>
      </c>
      <c r="N91" s="13">
        <f>M91*(1+23.5400/100)</f>
        <v>30.48744828</v>
      </c>
      <c r="O91" s="17">
        <f>IF(L91=0,0,((G91-L91)/L91)*100)</f>
        <v>0</v>
      </c>
    </row>
    <row r="92" spans="1:15">
      <c r="A92" s="7" t="s">
        <v>190</v>
      </c>
      <c r="B92" s="7" t="s">
        <v>51</v>
      </c>
      <c r="C92" s="7" t="s">
        <v>40</v>
      </c>
      <c r="D92" s="7" t="s">
        <v>80</v>
      </c>
      <c r="E92" s="7" t="s">
        <v>53</v>
      </c>
      <c r="F92" s="7">
        <v>0.12</v>
      </c>
      <c r="G92" s="20">
        <v>10.46</v>
      </c>
      <c r="H92" s="13">
        <f>F92*G92</f>
        <v>1.2552</v>
      </c>
      <c r="I92" s="17">
        <v>23.54</v>
      </c>
      <c r="J92" s="13">
        <f>G92*(1+I92/100)</f>
        <v>12.922284</v>
      </c>
      <c r="K92" s="13">
        <f>F92*J92</f>
        <v>1.55067408</v>
      </c>
      <c r="L92" s="13">
        <v>10.46</v>
      </c>
      <c r="M92" s="13">
        <f>F92*L92</f>
        <v>1.2552</v>
      </c>
      <c r="N92" s="13">
        <f>M92*(1+23.5400/100)</f>
        <v>1.55067408</v>
      </c>
      <c r="O92" s="17">
        <f>IF(L92=0,0,((G92-L92)/L92)*100)</f>
        <v>0</v>
      </c>
    </row>
    <row r="93" spans="1:15">
      <c r="A93" s="7" t="s">
        <v>191</v>
      </c>
      <c r="B93" s="7" t="s">
        <v>55</v>
      </c>
      <c r="C93" s="7" t="s">
        <v>40</v>
      </c>
      <c r="D93" s="7" t="s">
        <v>82</v>
      </c>
      <c r="E93" s="7" t="s">
        <v>57</v>
      </c>
      <c r="F93" s="7">
        <v>1.22</v>
      </c>
      <c r="G93" s="20">
        <v>3.22</v>
      </c>
      <c r="H93" s="13">
        <f>F93*G93</f>
        <v>3.9284</v>
      </c>
      <c r="I93" s="17">
        <v>23.54</v>
      </c>
      <c r="J93" s="13">
        <f>G93*(1+I93/100)</f>
        <v>3.977988</v>
      </c>
      <c r="K93" s="13">
        <f>F93*J93</f>
        <v>4.85314536</v>
      </c>
      <c r="L93" s="13">
        <v>3.22</v>
      </c>
      <c r="M93" s="13">
        <f>F93*L93</f>
        <v>3.9284</v>
      </c>
      <c r="N93" s="13">
        <f>M93*(1+23.5400/100)</f>
        <v>4.85314536</v>
      </c>
      <c r="O93" s="17">
        <f>IF(L93=0,0,((G93-L93)/L93)*100)</f>
        <v>0</v>
      </c>
    </row>
    <row r="94" spans="1:15">
      <c r="A94" s="7" t="s">
        <v>192</v>
      </c>
      <c r="B94" s="7" t="s">
        <v>59</v>
      </c>
      <c r="C94" s="7" t="s">
        <v>40</v>
      </c>
      <c r="D94" s="7" t="s">
        <v>84</v>
      </c>
      <c r="E94" s="7" t="s">
        <v>42</v>
      </c>
      <c r="F94" s="7">
        <v>3.26</v>
      </c>
      <c r="G94" s="20">
        <v>1.79</v>
      </c>
      <c r="H94" s="13">
        <f>F94*G94</f>
        <v>5.8354</v>
      </c>
      <c r="I94" s="17">
        <v>23.54</v>
      </c>
      <c r="J94" s="13">
        <f>G94*(1+I94/100)</f>
        <v>2.211366</v>
      </c>
      <c r="K94" s="13">
        <f>F94*J94</f>
        <v>7.20905316</v>
      </c>
      <c r="L94" s="13">
        <v>1.79</v>
      </c>
      <c r="M94" s="13">
        <f>F94*L94</f>
        <v>5.8354</v>
      </c>
      <c r="N94" s="13">
        <f>M94*(1+23.5400/100)</f>
        <v>7.20905316</v>
      </c>
      <c r="O94" s="17">
        <f>IF(L94=0,0,((G94-L94)/L94)*100)</f>
        <v>0</v>
      </c>
    </row>
    <row r="95" spans="1:15">
      <c r="A95" s="7" t="s">
        <v>193</v>
      </c>
      <c r="B95" s="7" t="s">
        <v>89</v>
      </c>
      <c r="C95" s="7" t="s">
        <v>40</v>
      </c>
      <c r="D95" s="7" t="s">
        <v>90</v>
      </c>
      <c r="E95" s="7" t="s">
        <v>42</v>
      </c>
      <c r="F95" s="7">
        <v>3.26</v>
      </c>
      <c r="G95" s="20">
        <v>220.78</v>
      </c>
      <c r="H95" s="13">
        <f>F95*G95</f>
        <v>719.7428</v>
      </c>
      <c r="I95" s="17">
        <v>23.54</v>
      </c>
      <c r="J95" s="13">
        <f>G95*(1+I95/100)</f>
        <v>272.751612</v>
      </c>
      <c r="K95" s="13">
        <f>F95*J95</f>
        <v>889.17025512</v>
      </c>
      <c r="L95" s="13">
        <v>220.78</v>
      </c>
      <c r="M95" s="13">
        <f>F95*L95</f>
        <v>719.7428</v>
      </c>
      <c r="N95" s="13">
        <f>M95*(1+23.5400/100)</f>
        <v>889.17025512</v>
      </c>
      <c r="O95" s="17">
        <f>IF(L95=0,0,((G95-L95)/L95)*100)</f>
        <v>0</v>
      </c>
    </row>
    <row r="96" spans="1:15">
      <c r="A96" s="7" t="s">
        <v>194</v>
      </c>
      <c r="B96" s="7" t="s">
        <v>68</v>
      </c>
      <c r="C96" s="7" t="s">
        <v>40</v>
      </c>
      <c r="D96" s="7" t="s">
        <v>121</v>
      </c>
      <c r="E96" s="7" t="s">
        <v>42</v>
      </c>
      <c r="F96" s="7">
        <v>3.26</v>
      </c>
      <c r="G96" s="20">
        <v>4.41</v>
      </c>
      <c r="H96" s="13">
        <f>F96*G96</f>
        <v>14.3766</v>
      </c>
      <c r="I96" s="17">
        <v>23.54</v>
      </c>
      <c r="J96" s="13">
        <f>G96*(1+I96/100)</f>
        <v>5.448114</v>
      </c>
      <c r="K96" s="13">
        <f>F96*J96</f>
        <v>17.76085164</v>
      </c>
      <c r="L96" s="13">
        <v>4.41</v>
      </c>
      <c r="M96" s="13">
        <f>F96*L96</f>
        <v>14.3766</v>
      </c>
      <c r="N96" s="13">
        <f>M96*(1+23.5400/100)</f>
        <v>17.76085164</v>
      </c>
      <c r="O96" s="17">
        <f>IF(L96=0,0,((G96-L96)/L96)*100)</f>
        <v>0</v>
      </c>
    </row>
    <row r="97" spans="1:15">
      <c r="A97" s="7" t="s">
        <v>195</v>
      </c>
      <c r="B97" s="7" t="s">
        <v>71</v>
      </c>
      <c r="C97" s="7" t="s">
        <v>40</v>
      </c>
      <c r="D97" s="7" t="s">
        <v>123</v>
      </c>
      <c r="E97" s="7" t="s">
        <v>42</v>
      </c>
      <c r="F97" s="7">
        <v>3.26</v>
      </c>
      <c r="G97" s="20">
        <v>10.95</v>
      </c>
      <c r="H97" s="13">
        <f>F97*G97</f>
        <v>35.697</v>
      </c>
      <c r="I97" s="17">
        <v>23.54</v>
      </c>
      <c r="J97" s="13">
        <f>G97*(1+I97/100)</f>
        <v>13.52763</v>
      </c>
      <c r="K97" s="13">
        <f>F97*J97</f>
        <v>44.1000738</v>
      </c>
      <c r="L97" s="13">
        <v>10.95</v>
      </c>
      <c r="M97" s="13">
        <f>F97*L97</f>
        <v>35.697</v>
      </c>
      <c r="N97" s="13">
        <f>M97*(1+23.5400/100)</f>
        <v>44.1000738</v>
      </c>
      <c r="O97" s="17">
        <f>IF(L97=0,0,((G97-L97)/L97)*100)</f>
        <v>0</v>
      </c>
    </row>
    <row r="98" spans="1:15">
      <c r="A98" s="7" t="s">
        <v>196</v>
      </c>
      <c r="B98" s="7" t="s">
        <v>108</v>
      </c>
      <c r="C98" s="7" t="s">
        <v>33</v>
      </c>
      <c r="D98" s="7" t="s">
        <v>109</v>
      </c>
      <c r="E98" s="7" t="s">
        <v>42</v>
      </c>
      <c r="F98" s="7">
        <v>3.26</v>
      </c>
      <c r="G98" s="20">
        <v>6.03</v>
      </c>
      <c r="H98" s="13">
        <f>F98*G98</f>
        <v>19.6578</v>
      </c>
      <c r="I98" s="17">
        <v>23.54</v>
      </c>
      <c r="J98" s="13">
        <f>G98*(1+I98/100)</f>
        <v>7.449462</v>
      </c>
      <c r="K98" s="13">
        <f>F98*J98</f>
        <v>24.28524612</v>
      </c>
      <c r="L98" s="13">
        <v>6.03</v>
      </c>
      <c r="M98" s="13">
        <f>F98*L98</f>
        <v>19.6578</v>
      </c>
      <c r="N98" s="13">
        <f>M98*(1+23.5400/100)</f>
        <v>24.28524612</v>
      </c>
      <c r="O98" s="17">
        <f>IF(L98=0,0,((G98-L98)/L98)*100)</f>
        <v>0</v>
      </c>
    </row>
    <row r="99" spans="1:15">
      <c r="A99" s="7" t="s">
        <v>197</v>
      </c>
      <c r="B99" s="7" t="s">
        <v>111</v>
      </c>
      <c r="C99" s="7" t="s">
        <v>33</v>
      </c>
      <c r="D99" s="7" t="s">
        <v>112</v>
      </c>
      <c r="E99" s="7" t="s">
        <v>42</v>
      </c>
      <c r="F99" s="7">
        <v>3.26</v>
      </c>
      <c r="G99" s="20">
        <v>27.99</v>
      </c>
      <c r="H99" s="13">
        <f>F99*G99</f>
        <v>91.2474</v>
      </c>
      <c r="I99" s="17">
        <v>23.54</v>
      </c>
      <c r="J99" s="13">
        <f>G99*(1+I99/100)</f>
        <v>34.578846</v>
      </c>
      <c r="K99" s="13">
        <f>F99*J99</f>
        <v>112.72703796</v>
      </c>
      <c r="L99" s="13">
        <v>27.99</v>
      </c>
      <c r="M99" s="13">
        <f>F99*L99</f>
        <v>91.2474</v>
      </c>
      <c r="N99" s="13">
        <f>M99*(1+23.5400/100)</f>
        <v>112.72703796</v>
      </c>
      <c r="O99" s="17">
        <f>IF(L99=0,0,((G99-L99)/L99)*100)</f>
        <v>0</v>
      </c>
    </row>
    <row r="100" spans="1:15">
      <c r="A100" s="7" t="s">
        <v>198</v>
      </c>
      <c r="B100" s="7" t="s">
        <v>115</v>
      </c>
      <c r="C100" s="7" t="s">
        <v>33</v>
      </c>
      <c r="D100" s="7" t="s">
        <v>116</v>
      </c>
      <c r="E100" s="7" t="s">
        <v>42</v>
      </c>
      <c r="F100" s="7">
        <v>3.26</v>
      </c>
      <c r="G100" s="20">
        <v>36.61</v>
      </c>
      <c r="H100" s="13">
        <f>F100*G100</f>
        <v>119.3486</v>
      </c>
      <c r="I100" s="17">
        <v>23.54</v>
      </c>
      <c r="J100" s="13">
        <f>G100*(1+I100/100)</f>
        <v>45.227994</v>
      </c>
      <c r="K100" s="13">
        <f>F100*J100</f>
        <v>147.44326044</v>
      </c>
      <c r="L100" s="13">
        <v>36.61</v>
      </c>
      <c r="M100" s="13">
        <f>F100*L100</f>
        <v>119.3486</v>
      </c>
      <c r="N100" s="13">
        <f>M100*(1+23.5400/100)</f>
        <v>147.44326044</v>
      </c>
      <c r="O100" s="17">
        <f>IF(L100=0,0,((G100-L100)/L100)*100)</f>
        <v>0</v>
      </c>
    </row>
    <row r="101" spans="1:15">
      <c r="A101" s="6" t="s">
        <v>199</v>
      </c>
      <c r="B101" s="6" t="s">
        <v>199</v>
      </c>
      <c r="C101" s="6" t="s">
        <v>27</v>
      </c>
      <c r="D101" s="6" t="s">
        <v>200</v>
      </c>
      <c r="E101" s="6" t="s">
        <v>27</v>
      </c>
      <c r="F101" s="6" t="s">
        <v>27</v>
      </c>
      <c r="G101" s="12" t="s">
        <v>27</v>
      </c>
      <c r="H101" s="12">
        <f>SUM(H102,H111)</f>
        <v>3671.845</v>
      </c>
      <c r="I101" s="16" t="s">
        <v>27</v>
      </c>
      <c r="J101" s="12" t="s">
        <v>27</v>
      </c>
      <c r="K101" s="12">
        <f>SUM(K102,K111)</f>
        <v>4536.197313</v>
      </c>
      <c r="L101" s="12" t="s">
        <v>27</v>
      </c>
      <c r="M101" s="12">
        <f>SUM(M102,M111)</f>
        <v>3671.845</v>
      </c>
      <c r="N101" s="12">
        <f>SUM(N102,N111)</f>
        <v>4536.197313</v>
      </c>
      <c r="O101" s="16">
        <f>IF(SUM(M102,M111)=0,0,SUM(O102*M102/100,O111*M111/100)/SUM(M102,M111)*100)</f>
        <v>0</v>
      </c>
    </row>
    <row r="102" spans="1:15">
      <c r="A102" s="6" t="s">
        <v>201</v>
      </c>
      <c r="B102" s="6" t="s">
        <v>201</v>
      </c>
      <c r="C102" s="6" t="s">
        <v>27</v>
      </c>
      <c r="D102" s="6" t="s">
        <v>179</v>
      </c>
      <c r="E102" s="6" t="s">
        <v>27</v>
      </c>
      <c r="F102" s="6" t="s">
        <v>27</v>
      </c>
      <c r="G102" s="12" t="s">
        <v>27</v>
      </c>
      <c r="H102" s="12">
        <f>SUM(H103,H104,H105,H106,H107,H108,H109,H110)</f>
        <v>2636.0776</v>
      </c>
      <c r="I102" s="16" t="s">
        <v>27</v>
      </c>
      <c r="J102" s="12" t="s">
        <v>27</v>
      </c>
      <c r="K102" s="12">
        <f>SUM(K103,K104,K105,K106,K107,K108,K109,K110)</f>
        <v>3256.61026704</v>
      </c>
      <c r="L102" s="12" t="s">
        <v>27</v>
      </c>
      <c r="M102" s="12">
        <f>SUM(M103,M104,M105,M106,M107,M108,M109,M110)</f>
        <v>2636.0776</v>
      </c>
      <c r="N102" s="12">
        <f>SUM(N103,N104,N105,N106,N107,N108,N109,N110)</f>
        <v>3256.61026704</v>
      </c>
      <c r="O102" s="16">
        <f>IF(SUM(M103,M104,M105,M106,M107,M108,M109,M110)=0,0,SUM(O103*M103/100,O104*M104/100,O105*M105/100,O106*M106/100,O107*M107/100,O108*M108/100,O109*M109/100,O110*M110/100)/SUM(M103,M104,M105,M106,M107,M108,M109,M110)*100)</f>
        <v>0</v>
      </c>
    </row>
    <row r="103" spans="1:15">
      <c r="A103" s="7" t="s">
        <v>202</v>
      </c>
      <c r="B103" s="7" t="s">
        <v>48</v>
      </c>
      <c r="C103" s="7" t="s">
        <v>40</v>
      </c>
      <c r="D103" s="7" t="s">
        <v>78</v>
      </c>
      <c r="E103" s="7" t="s">
        <v>42</v>
      </c>
      <c r="F103" s="7">
        <v>6.18</v>
      </c>
      <c r="G103" s="20">
        <v>7.57</v>
      </c>
      <c r="H103" s="13">
        <f>F103*G103</f>
        <v>46.7826</v>
      </c>
      <c r="I103" s="17">
        <v>23.54</v>
      </c>
      <c r="J103" s="13">
        <f>G103*(1+I103/100)</f>
        <v>9.351978</v>
      </c>
      <c r="K103" s="13">
        <f>F103*J103</f>
        <v>57.79522404</v>
      </c>
      <c r="L103" s="13">
        <v>7.57</v>
      </c>
      <c r="M103" s="13">
        <f>F103*L103</f>
        <v>46.7826</v>
      </c>
      <c r="N103" s="13">
        <f>M103*(1+23.5400/100)</f>
        <v>57.79522404</v>
      </c>
      <c r="O103" s="17">
        <f>IF(L103=0,0,((G103-L103)/L103)*100)</f>
        <v>0</v>
      </c>
    </row>
    <row r="104" spans="1:15">
      <c r="A104" s="7" t="s">
        <v>203</v>
      </c>
      <c r="B104" s="7" t="s">
        <v>51</v>
      </c>
      <c r="C104" s="7" t="s">
        <v>40</v>
      </c>
      <c r="D104" s="7" t="s">
        <v>80</v>
      </c>
      <c r="E104" s="7" t="s">
        <v>53</v>
      </c>
      <c r="F104" s="7">
        <v>0.32</v>
      </c>
      <c r="G104" s="20">
        <v>10.46</v>
      </c>
      <c r="H104" s="13">
        <f>F104*G104</f>
        <v>3.3472</v>
      </c>
      <c r="I104" s="17">
        <v>23.54</v>
      </c>
      <c r="J104" s="13">
        <f>G104*(1+I104/100)</f>
        <v>12.922284</v>
      </c>
      <c r="K104" s="13">
        <f>F104*J104</f>
        <v>4.13513088</v>
      </c>
      <c r="L104" s="13">
        <v>10.46</v>
      </c>
      <c r="M104" s="13">
        <f>F104*L104</f>
        <v>3.3472</v>
      </c>
      <c r="N104" s="13">
        <f>M104*(1+23.5400/100)</f>
        <v>4.13513088</v>
      </c>
      <c r="O104" s="17">
        <f>IF(L104=0,0,((G104-L104)/L104)*100)</f>
        <v>0</v>
      </c>
    </row>
    <row r="105" spans="1:15">
      <c r="A105" s="7" t="s">
        <v>204</v>
      </c>
      <c r="B105" s="7" t="s">
        <v>55</v>
      </c>
      <c r="C105" s="7" t="s">
        <v>40</v>
      </c>
      <c r="D105" s="7" t="s">
        <v>82</v>
      </c>
      <c r="E105" s="7" t="s">
        <v>57</v>
      </c>
      <c r="F105" s="7">
        <v>3.24</v>
      </c>
      <c r="G105" s="20">
        <v>3.22</v>
      </c>
      <c r="H105" s="13">
        <f>F105*G105</f>
        <v>10.4328</v>
      </c>
      <c r="I105" s="17">
        <v>23.54</v>
      </c>
      <c r="J105" s="13">
        <f>G105*(1+I105/100)</f>
        <v>3.977988</v>
      </c>
      <c r="K105" s="13">
        <f>F105*J105</f>
        <v>12.88868112</v>
      </c>
      <c r="L105" s="13">
        <v>3.22</v>
      </c>
      <c r="M105" s="13">
        <f>F105*L105</f>
        <v>10.4328</v>
      </c>
      <c r="N105" s="13">
        <f>M105*(1+23.5400/100)</f>
        <v>12.88868112</v>
      </c>
      <c r="O105" s="17">
        <f>IF(L105=0,0,((G105-L105)/L105)*100)</f>
        <v>0</v>
      </c>
    </row>
    <row r="106" spans="1:15">
      <c r="A106" s="7" t="s">
        <v>205</v>
      </c>
      <c r="B106" s="7" t="s">
        <v>59</v>
      </c>
      <c r="C106" s="7" t="s">
        <v>40</v>
      </c>
      <c r="D106" s="7" t="s">
        <v>84</v>
      </c>
      <c r="E106" s="7" t="s">
        <v>42</v>
      </c>
      <c r="F106" s="7">
        <v>6.18</v>
      </c>
      <c r="G106" s="20">
        <v>1.79</v>
      </c>
      <c r="H106" s="13">
        <f>F106*G106</f>
        <v>11.0622</v>
      </c>
      <c r="I106" s="17">
        <v>23.54</v>
      </c>
      <c r="J106" s="13">
        <f>G106*(1+I106/100)</f>
        <v>2.211366</v>
      </c>
      <c r="K106" s="13">
        <f>F106*J106</f>
        <v>13.66624188</v>
      </c>
      <c r="L106" s="13">
        <v>1.79</v>
      </c>
      <c r="M106" s="13">
        <f>F106*L106</f>
        <v>11.0622</v>
      </c>
      <c r="N106" s="13">
        <f>M106*(1+23.5400/100)</f>
        <v>13.66624188</v>
      </c>
      <c r="O106" s="17">
        <f>IF(L106=0,0,((G106-L106)/L106)*100)</f>
        <v>0</v>
      </c>
    </row>
    <row r="107" spans="1:15">
      <c r="A107" s="7" t="s">
        <v>206</v>
      </c>
      <c r="B107" s="7" t="s">
        <v>86</v>
      </c>
      <c r="C107" s="7" t="s">
        <v>40</v>
      </c>
      <c r="D107" s="7" t="s">
        <v>87</v>
      </c>
      <c r="E107" s="7" t="s">
        <v>42</v>
      </c>
      <c r="F107" s="7">
        <v>6.18</v>
      </c>
      <c r="G107" s="20">
        <v>64.97</v>
      </c>
      <c r="H107" s="13">
        <f>F107*G107</f>
        <v>401.5146</v>
      </c>
      <c r="I107" s="17">
        <v>23.54</v>
      </c>
      <c r="J107" s="13">
        <f>G107*(1+I107/100)</f>
        <v>80.263938</v>
      </c>
      <c r="K107" s="13">
        <f>F107*J107</f>
        <v>496.03113684</v>
      </c>
      <c r="L107" s="13">
        <v>64.97</v>
      </c>
      <c r="M107" s="13">
        <f>F107*L107</f>
        <v>401.5146</v>
      </c>
      <c r="N107" s="13">
        <f>M107*(1+23.5400/100)</f>
        <v>496.03113684</v>
      </c>
      <c r="O107" s="17">
        <f>IF(L107=0,0,((G107-L107)/L107)*100)</f>
        <v>0</v>
      </c>
    </row>
    <row r="108" spans="1:15">
      <c r="A108" s="7" t="s">
        <v>207</v>
      </c>
      <c r="B108" s="7" t="s">
        <v>89</v>
      </c>
      <c r="C108" s="7" t="s">
        <v>40</v>
      </c>
      <c r="D108" s="7" t="s">
        <v>90</v>
      </c>
      <c r="E108" s="7" t="s">
        <v>42</v>
      </c>
      <c r="F108" s="7">
        <v>6.18</v>
      </c>
      <c r="G108" s="20">
        <v>220.78</v>
      </c>
      <c r="H108" s="13">
        <f>F108*G108</f>
        <v>1364.4204</v>
      </c>
      <c r="I108" s="17">
        <v>23.54</v>
      </c>
      <c r="J108" s="13">
        <f>G108*(1+I108/100)</f>
        <v>272.751612</v>
      </c>
      <c r="K108" s="13">
        <f>F108*J108</f>
        <v>1685.60496216</v>
      </c>
      <c r="L108" s="13">
        <v>220.78</v>
      </c>
      <c r="M108" s="13">
        <f>F108*L108</f>
        <v>1364.4204</v>
      </c>
      <c r="N108" s="13">
        <f>M108*(1+23.5400/100)</f>
        <v>1685.60496216</v>
      </c>
      <c r="O108" s="17">
        <f>IF(L108=0,0,((G108-L108)/L108)*100)</f>
        <v>0</v>
      </c>
    </row>
    <row r="109" spans="1:15">
      <c r="A109" s="7" t="s">
        <v>208</v>
      </c>
      <c r="B109" s="7" t="s">
        <v>92</v>
      </c>
      <c r="C109" s="7" t="s">
        <v>40</v>
      </c>
      <c r="D109" s="7" t="s">
        <v>93</v>
      </c>
      <c r="E109" s="7" t="s">
        <v>42</v>
      </c>
      <c r="F109" s="7">
        <v>6.18</v>
      </c>
      <c r="G109" s="20">
        <v>71.69</v>
      </c>
      <c r="H109" s="13">
        <f>F109*G109</f>
        <v>443.0442</v>
      </c>
      <c r="I109" s="17">
        <v>23.54</v>
      </c>
      <c r="J109" s="13">
        <f>G109*(1+I109/100)</f>
        <v>88.565826</v>
      </c>
      <c r="K109" s="13">
        <f>F109*J109</f>
        <v>547.33680468</v>
      </c>
      <c r="L109" s="13">
        <v>71.69</v>
      </c>
      <c r="M109" s="13">
        <f>F109*L109</f>
        <v>443.0442</v>
      </c>
      <c r="N109" s="13">
        <f>M109*(1+23.5400/100)</f>
        <v>547.33680468</v>
      </c>
      <c r="O109" s="17">
        <f>IF(L109=0,0,((G109-L109)/L109)*100)</f>
        <v>0</v>
      </c>
    </row>
    <row r="110" spans="1:15">
      <c r="A110" s="7" t="s">
        <v>209</v>
      </c>
      <c r="B110" s="7" t="s">
        <v>95</v>
      </c>
      <c r="C110" s="7" t="s">
        <v>40</v>
      </c>
      <c r="D110" s="7" t="s">
        <v>96</v>
      </c>
      <c r="E110" s="7" t="s">
        <v>42</v>
      </c>
      <c r="F110" s="7">
        <v>6.18</v>
      </c>
      <c r="G110" s="20">
        <v>57.52</v>
      </c>
      <c r="H110" s="13">
        <f>F110*G110</f>
        <v>355.4736</v>
      </c>
      <c r="I110" s="17">
        <v>23.54</v>
      </c>
      <c r="J110" s="13">
        <f>G110*(1+I110/100)</f>
        <v>71.060208</v>
      </c>
      <c r="K110" s="13">
        <f>F110*J110</f>
        <v>439.15208544</v>
      </c>
      <c r="L110" s="13">
        <v>57.52</v>
      </c>
      <c r="M110" s="13">
        <f>F110*L110</f>
        <v>355.4736</v>
      </c>
      <c r="N110" s="13">
        <f>M110*(1+23.5400/100)</f>
        <v>439.15208544</v>
      </c>
      <c r="O110" s="17">
        <f>IF(L110=0,0,((G110-L110)/L110)*100)</f>
        <v>0</v>
      </c>
    </row>
    <row r="111" spans="1:15">
      <c r="A111" s="6" t="s">
        <v>210</v>
      </c>
      <c r="B111" s="6" t="s">
        <v>210</v>
      </c>
      <c r="C111" s="6" t="s">
        <v>27</v>
      </c>
      <c r="D111" s="6" t="s">
        <v>102</v>
      </c>
      <c r="E111" s="6" t="s">
        <v>27</v>
      </c>
      <c r="F111" s="6" t="s">
        <v>27</v>
      </c>
      <c r="G111" s="12" t="s">
        <v>27</v>
      </c>
      <c r="H111" s="12">
        <f>SUM(H112,H113,H114,H115,H116,H117,H118,H119,H120,H121)</f>
        <v>1035.7674</v>
      </c>
      <c r="I111" s="16" t="s">
        <v>27</v>
      </c>
      <c r="J111" s="12" t="s">
        <v>27</v>
      </c>
      <c r="K111" s="12">
        <f>SUM(K112,K113,K114,K115,K116,K117,K118,K119,K120,K121)</f>
        <v>1279.58704596</v>
      </c>
      <c r="L111" s="12" t="s">
        <v>27</v>
      </c>
      <c r="M111" s="12">
        <f>SUM(M112,M113,M114,M115,M116,M117,M118,M119,M120,M121)</f>
        <v>1035.7674</v>
      </c>
      <c r="N111" s="12">
        <f>SUM(N112,N113,N114,N115,N116,N117,N118,N119,N120,N121)</f>
        <v>1279.58704596</v>
      </c>
      <c r="O111" s="16">
        <f>IF(SUM(M112,M113,M114,M115,M116,M117,M118,M119,M120,M121)=0,0,SUM(O112*M112/100,O113*M113/100,O114*M114/100,O115*M115/100,O116*M116/100,O117*M117/100,O118*M118/100,O119*M119/100,O120*M120/100,O121*M121/100)/SUM(M112,M113,M114,M115,M116,M117,M118,M119,M120,M121)*100)</f>
        <v>0</v>
      </c>
    </row>
    <row r="112" spans="1:15">
      <c r="A112" s="7" t="s">
        <v>211</v>
      </c>
      <c r="B112" s="7" t="s">
        <v>48</v>
      </c>
      <c r="C112" s="7" t="s">
        <v>40</v>
      </c>
      <c r="D112" s="7" t="s">
        <v>78</v>
      </c>
      <c r="E112" s="7" t="s">
        <v>42</v>
      </c>
      <c r="F112" s="7">
        <v>3.26</v>
      </c>
      <c r="G112" s="20">
        <v>7.57</v>
      </c>
      <c r="H112" s="13">
        <f>F112*G112</f>
        <v>24.6782</v>
      </c>
      <c r="I112" s="17">
        <v>23.54</v>
      </c>
      <c r="J112" s="13">
        <f>G112*(1+I112/100)</f>
        <v>9.351978</v>
      </c>
      <c r="K112" s="13">
        <f>F112*J112</f>
        <v>30.48744828</v>
      </c>
      <c r="L112" s="13">
        <v>7.57</v>
      </c>
      <c r="M112" s="13">
        <f>F112*L112</f>
        <v>24.6782</v>
      </c>
      <c r="N112" s="13">
        <f>M112*(1+23.5400/100)</f>
        <v>30.48744828</v>
      </c>
      <c r="O112" s="17">
        <f>IF(L112=0,0,((G112-L112)/L112)*100)</f>
        <v>0</v>
      </c>
    </row>
    <row r="113" spans="1:15">
      <c r="A113" s="7" t="s">
        <v>212</v>
      </c>
      <c r="B113" s="7" t="s">
        <v>51</v>
      </c>
      <c r="C113" s="7" t="s">
        <v>40</v>
      </c>
      <c r="D113" s="7" t="s">
        <v>80</v>
      </c>
      <c r="E113" s="7" t="s">
        <v>53</v>
      </c>
      <c r="F113" s="7">
        <v>0.12</v>
      </c>
      <c r="G113" s="20">
        <v>10.46</v>
      </c>
      <c r="H113" s="13">
        <f>F113*G113</f>
        <v>1.2552</v>
      </c>
      <c r="I113" s="17">
        <v>23.54</v>
      </c>
      <c r="J113" s="13">
        <f>G113*(1+I113/100)</f>
        <v>12.922284</v>
      </c>
      <c r="K113" s="13">
        <f>F113*J113</f>
        <v>1.55067408</v>
      </c>
      <c r="L113" s="13">
        <v>10.46</v>
      </c>
      <c r="M113" s="13">
        <f>F113*L113</f>
        <v>1.2552</v>
      </c>
      <c r="N113" s="13">
        <f>M113*(1+23.5400/100)</f>
        <v>1.55067408</v>
      </c>
      <c r="O113" s="17">
        <f>IF(L113=0,0,((G113-L113)/L113)*100)</f>
        <v>0</v>
      </c>
    </row>
    <row r="114" spans="1:15">
      <c r="A114" s="7" t="s">
        <v>213</v>
      </c>
      <c r="B114" s="7" t="s">
        <v>55</v>
      </c>
      <c r="C114" s="7" t="s">
        <v>40</v>
      </c>
      <c r="D114" s="7" t="s">
        <v>82</v>
      </c>
      <c r="E114" s="7" t="s">
        <v>57</v>
      </c>
      <c r="F114" s="7">
        <v>1.22</v>
      </c>
      <c r="G114" s="20">
        <v>3.22</v>
      </c>
      <c r="H114" s="13">
        <f>F114*G114</f>
        <v>3.9284</v>
      </c>
      <c r="I114" s="17">
        <v>23.54</v>
      </c>
      <c r="J114" s="13">
        <f>G114*(1+I114/100)</f>
        <v>3.977988</v>
      </c>
      <c r="K114" s="13">
        <f>F114*J114</f>
        <v>4.85314536</v>
      </c>
      <c r="L114" s="13">
        <v>3.22</v>
      </c>
      <c r="M114" s="13">
        <f>F114*L114</f>
        <v>3.9284</v>
      </c>
      <c r="N114" s="13">
        <f>M114*(1+23.5400/100)</f>
        <v>4.85314536</v>
      </c>
      <c r="O114" s="17">
        <f>IF(L114=0,0,((G114-L114)/L114)*100)</f>
        <v>0</v>
      </c>
    </row>
    <row r="115" spans="1:15">
      <c r="A115" s="7" t="s">
        <v>214</v>
      </c>
      <c r="B115" s="7" t="s">
        <v>59</v>
      </c>
      <c r="C115" s="7" t="s">
        <v>40</v>
      </c>
      <c r="D115" s="7" t="s">
        <v>84</v>
      </c>
      <c r="E115" s="7" t="s">
        <v>42</v>
      </c>
      <c r="F115" s="7">
        <v>3.26</v>
      </c>
      <c r="G115" s="20">
        <v>1.79</v>
      </c>
      <c r="H115" s="13">
        <f>F115*G115</f>
        <v>5.8354</v>
      </c>
      <c r="I115" s="17">
        <v>23.54</v>
      </c>
      <c r="J115" s="13">
        <f>G115*(1+I115/100)</f>
        <v>2.211366</v>
      </c>
      <c r="K115" s="13">
        <f>F115*J115</f>
        <v>7.20905316</v>
      </c>
      <c r="L115" s="13">
        <v>1.79</v>
      </c>
      <c r="M115" s="13">
        <f>F115*L115</f>
        <v>5.8354</v>
      </c>
      <c r="N115" s="13">
        <f>M115*(1+23.5400/100)</f>
        <v>7.20905316</v>
      </c>
      <c r="O115" s="17">
        <f>IF(L115=0,0,((G115-L115)/L115)*100)</f>
        <v>0</v>
      </c>
    </row>
    <row r="116" spans="1:15">
      <c r="A116" s="7" t="s">
        <v>215</v>
      </c>
      <c r="B116" s="7" t="s">
        <v>89</v>
      </c>
      <c r="C116" s="7" t="s">
        <v>40</v>
      </c>
      <c r="D116" s="7" t="s">
        <v>90</v>
      </c>
      <c r="E116" s="7" t="s">
        <v>42</v>
      </c>
      <c r="F116" s="7">
        <v>3.26</v>
      </c>
      <c r="G116" s="20">
        <v>220.78</v>
      </c>
      <c r="H116" s="13">
        <f>F116*G116</f>
        <v>719.7428</v>
      </c>
      <c r="I116" s="17">
        <v>23.54</v>
      </c>
      <c r="J116" s="13">
        <f>G116*(1+I116/100)</f>
        <v>272.751612</v>
      </c>
      <c r="K116" s="13">
        <f>F116*J116</f>
        <v>889.17025512</v>
      </c>
      <c r="L116" s="13">
        <v>220.78</v>
      </c>
      <c r="M116" s="13">
        <f>F116*L116</f>
        <v>719.7428</v>
      </c>
      <c r="N116" s="13">
        <f>M116*(1+23.5400/100)</f>
        <v>889.17025512</v>
      </c>
      <c r="O116" s="17">
        <f>IF(L116=0,0,((G116-L116)/L116)*100)</f>
        <v>0</v>
      </c>
    </row>
    <row r="117" spans="1:15">
      <c r="A117" s="7" t="s">
        <v>216</v>
      </c>
      <c r="B117" s="7" t="s">
        <v>68</v>
      </c>
      <c r="C117" s="7" t="s">
        <v>40</v>
      </c>
      <c r="D117" s="7" t="s">
        <v>121</v>
      </c>
      <c r="E117" s="7" t="s">
        <v>42</v>
      </c>
      <c r="F117" s="7">
        <v>3.26</v>
      </c>
      <c r="G117" s="20">
        <v>4.41</v>
      </c>
      <c r="H117" s="13">
        <f>F117*G117</f>
        <v>14.3766</v>
      </c>
      <c r="I117" s="17">
        <v>23.54</v>
      </c>
      <c r="J117" s="13">
        <f>G117*(1+I117/100)</f>
        <v>5.448114</v>
      </c>
      <c r="K117" s="13">
        <f>F117*J117</f>
        <v>17.76085164</v>
      </c>
      <c r="L117" s="13">
        <v>4.41</v>
      </c>
      <c r="M117" s="13">
        <f>F117*L117</f>
        <v>14.3766</v>
      </c>
      <c r="N117" s="13">
        <f>M117*(1+23.5400/100)</f>
        <v>17.76085164</v>
      </c>
      <c r="O117" s="17">
        <f>IF(L117=0,0,((G117-L117)/L117)*100)</f>
        <v>0</v>
      </c>
    </row>
    <row r="118" spans="1:15">
      <c r="A118" s="7" t="s">
        <v>217</v>
      </c>
      <c r="B118" s="7" t="s">
        <v>71</v>
      </c>
      <c r="C118" s="7" t="s">
        <v>40</v>
      </c>
      <c r="D118" s="7" t="s">
        <v>123</v>
      </c>
      <c r="E118" s="7" t="s">
        <v>42</v>
      </c>
      <c r="F118" s="7">
        <v>3.26</v>
      </c>
      <c r="G118" s="20">
        <v>10.95</v>
      </c>
      <c r="H118" s="13">
        <f>F118*G118</f>
        <v>35.697</v>
      </c>
      <c r="I118" s="17">
        <v>23.54</v>
      </c>
      <c r="J118" s="13">
        <f>G118*(1+I118/100)</f>
        <v>13.52763</v>
      </c>
      <c r="K118" s="13">
        <f>F118*J118</f>
        <v>44.1000738</v>
      </c>
      <c r="L118" s="13">
        <v>10.95</v>
      </c>
      <c r="M118" s="13">
        <f>F118*L118</f>
        <v>35.697</v>
      </c>
      <c r="N118" s="13">
        <f>M118*(1+23.5400/100)</f>
        <v>44.1000738</v>
      </c>
      <c r="O118" s="17">
        <f>IF(L118=0,0,((G118-L118)/L118)*100)</f>
        <v>0</v>
      </c>
    </row>
    <row r="119" spans="1:15">
      <c r="A119" s="7" t="s">
        <v>218</v>
      </c>
      <c r="B119" s="7" t="s">
        <v>108</v>
      </c>
      <c r="C119" s="7" t="s">
        <v>33</v>
      </c>
      <c r="D119" s="7" t="s">
        <v>109</v>
      </c>
      <c r="E119" s="7" t="s">
        <v>42</v>
      </c>
      <c r="F119" s="7">
        <v>3.26</v>
      </c>
      <c r="G119" s="20">
        <v>6.03</v>
      </c>
      <c r="H119" s="13">
        <f>F119*G119</f>
        <v>19.6578</v>
      </c>
      <c r="I119" s="17">
        <v>23.54</v>
      </c>
      <c r="J119" s="13">
        <f>G119*(1+I119/100)</f>
        <v>7.449462</v>
      </c>
      <c r="K119" s="13">
        <f>F119*J119</f>
        <v>24.28524612</v>
      </c>
      <c r="L119" s="13">
        <v>6.03</v>
      </c>
      <c r="M119" s="13">
        <f>F119*L119</f>
        <v>19.6578</v>
      </c>
      <c r="N119" s="13">
        <f>M119*(1+23.5400/100)</f>
        <v>24.28524612</v>
      </c>
      <c r="O119" s="17">
        <f>IF(L119=0,0,((G119-L119)/L119)*100)</f>
        <v>0</v>
      </c>
    </row>
    <row r="120" spans="1:15">
      <c r="A120" s="7" t="s">
        <v>219</v>
      </c>
      <c r="B120" s="7" t="s">
        <v>111</v>
      </c>
      <c r="C120" s="7" t="s">
        <v>33</v>
      </c>
      <c r="D120" s="7" t="s">
        <v>112</v>
      </c>
      <c r="E120" s="7" t="s">
        <v>42</v>
      </c>
      <c r="F120" s="7">
        <v>3.26</v>
      </c>
      <c r="G120" s="20">
        <v>27.99</v>
      </c>
      <c r="H120" s="13">
        <f>F120*G120</f>
        <v>91.2474</v>
      </c>
      <c r="I120" s="17">
        <v>23.54</v>
      </c>
      <c r="J120" s="13">
        <f>G120*(1+I120/100)</f>
        <v>34.578846</v>
      </c>
      <c r="K120" s="13">
        <f>F120*J120</f>
        <v>112.72703796</v>
      </c>
      <c r="L120" s="13">
        <v>27.99</v>
      </c>
      <c r="M120" s="13">
        <f>F120*L120</f>
        <v>91.2474</v>
      </c>
      <c r="N120" s="13">
        <f>M120*(1+23.5400/100)</f>
        <v>112.72703796</v>
      </c>
      <c r="O120" s="17">
        <f>IF(L120=0,0,((G120-L120)/L120)*100)</f>
        <v>0</v>
      </c>
    </row>
    <row r="121" spans="1:15">
      <c r="A121" s="7" t="s">
        <v>220</v>
      </c>
      <c r="B121" s="7" t="s">
        <v>115</v>
      </c>
      <c r="C121" s="7" t="s">
        <v>33</v>
      </c>
      <c r="D121" s="7" t="s">
        <v>116</v>
      </c>
      <c r="E121" s="7" t="s">
        <v>42</v>
      </c>
      <c r="F121" s="7">
        <v>3.26</v>
      </c>
      <c r="G121" s="20">
        <v>36.61</v>
      </c>
      <c r="H121" s="13">
        <f>F121*G121</f>
        <v>119.3486</v>
      </c>
      <c r="I121" s="17">
        <v>23.54</v>
      </c>
      <c r="J121" s="13">
        <f>G121*(1+I121/100)</f>
        <v>45.227994</v>
      </c>
      <c r="K121" s="13">
        <f>F121*J121</f>
        <v>147.44326044</v>
      </c>
      <c r="L121" s="13">
        <v>36.61</v>
      </c>
      <c r="M121" s="13">
        <f>F121*L121</f>
        <v>119.3486</v>
      </c>
      <c r="N121" s="13">
        <f>M121*(1+23.5400/100)</f>
        <v>147.44326044</v>
      </c>
      <c r="O121" s="17">
        <f>IF(L121=0,0,((G121-L121)/L121)*100)</f>
        <v>0</v>
      </c>
    </row>
    <row r="122" spans="1:15">
      <c r="A122" s="6" t="s">
        <v>221</v>
      </c>
      <c r="B122" s="6" t="s">
        <v>221</v>
      </c>
      <c r="C122" s="6" t="s">
        <v>27</v>
      </c>
      <c r="D122" s="6" t="s">
        <v>222</v>
      </c>
      <c r="E122" s="6" t="s">
        <v>27</v>
      </c>
      <c r="F122" s="6" t="s">
        <v>27</v>
      </c>
      <c r="G122" s="12" t="s">
        <v>27</v>
      </c>
      <c r="H122" s="12">
        <f>SUM(H123,H134,H148)</f>
        <v>25069.1411</v>
      </c>
      <c r="I122" s="16" t="s">
        <v>27</v>
      </c>
      <c r="J122" s="12" t="s">
        <v>27</v>
      </c>
      <c r="K122" s="12">
        <f>SUM(K123,K134,K148)</f>
        <v>30970.41691494</v>
      </c>
      <c r="L122" s="12" t="s">
        <v>27</v>
      </c>
      <c r="M122" s="12">
        <f>SUM(M123,M134,M148)</f>
        <v>25069.1411</v>
      </c>
      <c r="N122" s="12">
        <f>SUM(N123,N134,N148)</f>
        <v>30970.41691494</v>
      </c>
      <c r="O122" s="16">
        <f>IF(SUM(M123,M134,M148)=0,0,SUM(O123*M123/100,O134*M134/100,O148*M148/100)/SUM(M123,M134,M148)*100)</f>
        <v>0</v>
      </c>
    </row>
    <row r="123" spans="1:15">
      <c r="A123" s="6" t="s">
        <v>223</v>
      </c>
      <c r="B123" s="6" t="s">
        <v>223</v>
      </c>
      <c r="C123" s="6" t="s">
        <v>27</v>
      </c>
      <c r="D123" s="6" t="s">
        <v>179</v>
      </c>
      <c r="E123" s="6" t="s">
        <v>27</v>
      </c>
      <c r="F123" s="6" t="s">
        <v>27</v>
      </c>
      <c r="G123" s="12" t="s">
        <v>27</v>
      </c>
      <c r="H123" s="12">
        <f>SUM(H124,H125,H126,H127,H128,H129,H130,H131,H132,H133)</f>
        <v>10269.5336</v>
      </c>
      <c r="I123" s="16" t="s">
        <v>27</v>
      </c>
      <c r="J123" s="12" t="s">
        <v>27</v>
      </c>
      <c r="K123" s="12">
        <f>SUM(K124,K125,K126,K127,K128,K129,K130,K131,K132,K133)</f>
        <v>12686.98180944</v>
      </c>
      <c r="L123" s="12" t="s">
        <v>27</v>
      </c>
      <c r="M123" s="12">
        <f>SUM(M124,M125,M126,M127,M128,M129,M130,M131,M132,M133)</f>
        <v>10269.5336</v>
      </c>
      <c r="N123" s="12">
        <f>SUM(N124,N125,N126,N127,N128,N129,N130,N131,N132,N133)</f>
        <v>12686.98180944</v>
      </c>
      <c r="O123" s="16">
        <f>IF(SUM(M124,M125,M126,M127,M128,M129,M130,M131,M132,M133)=0,0,SUM(O124*M124/100,O125*M125/100,O126*M126/100,O127*M127/100,O128*M128/100,O129*M129/100,O130*M130/100,O131*M131/100,O132*M132/100,O133*M133/100)/SUM(M124,M125,M126,M127,M128,M129,M130,M131,M132,M133)*100)</f>
        <v>0</v>
      </c>
    </row>
    <row r="124" spans="1:15">
      <c r="A124" s="7" t="s">
        <v>224</v>
      </c>
      <c r="B124" s="7" t="s">
        <v>225</v>
      </c>
      <c r="C124" s="7" t="s">
        <v>33</v>
      </c>
      <c r="D124" s="7" t="s">
        <v>226</v>
      </c>
      <c r="E124" s="7" t="s">
        <v>35</v>
      </c>
      <c r="F124" s="7">
        <v>2.0</v>
      </c>
      <c r="G124" s="20">
        <v>525.22</v>
      </c>
      <c r="H124" s="13">
        <f>F124*G124</f>
        <v>1050.44</v>
      </c>
      <c r="I124" s="17">
        <v>23.54</v>
      </c>
      <c r="J124" s="13">
        <f>G124*(1+I124/100)</f>
        <v>648.856788</v>
      </c>
      <c r="K124" s="13">
        <f>F124*J124</f>
        <v>1297.713576</v>
      </c>
      <c r="L124" s="13">
        <v>525.22</v>
      </c>
      <c r="M124" s="13">
        <f>F124*L124</f>
        <v>1050.44</v>
      </c>
      <c r="N124" s="13">
        <f>M124*(1+23.5400/100)</f>
        <v>1297.713576</v>
      </c>
      <c r="O124" s="17">
        <f>IF(L124=0,0,((G124-L124)/L124)*100)</f>
        <v>0</v>
      </c>
    </row>
    <row r="125" spans="1:15">
      <c r="A125" s="7" t="s">
        <v>227</v>
      </c>
      <c r="B125" s="7" t="s">
        <v>48</v>
      </c>
      <c r="C125" s="7" t="s">
        <v>40</v>
      </c>
      <c r="D125" s="7" t="s">
        <v>78</v>
      </c>
      <c r="E125" s="7" t="s">
        <v>42</v>
      </c>
      <c r="F125" s="7">
        <v>19.15</v>
      </c>
      <c r="G125" s="20">
        <v>7.57</v>
      </c>
      <c r="H125" s="13">
        <f>F125*G125</f>
        <v>144.9655</v>
      </c>
      <c r="I125" s="17">
        <v>23.54</v>
      </c>
      <c r="J125" s="13">
        <f>G125*(1+I125/100)</f>
        <v>9.351978</v>
      </c>
      <c r="K125" s="13">
        <f>F125*J125</f>
        <v>179.0903787</v>
      </c>
      <c r="L125" s="13">
        <v>7.57</v>
      </c>
      <c r="M125" s="13">
        <f>F125*L125</f>
        <v>144.9655</v>
      </c>
      <c r="N125" s="13">
        <f>M125*(1+23.5400/100)</f>
        <v>179.0903787</v>
      </c>
      <c r="O125" s="17">
        <f>IF(L125=0,0,((G125-L125)/L125)*100)</f>
        <v>0</v>
      </c>
    </row>
    <row r="126" spans="1:15">
      <c r="A126" s="7" t="s">
        <v>228</v>
      </c>
      <c r="B126" s="7" t="s">
        <v>51</v>
      </c>
      <c r="C126" s="7" t="s">
        <v>40</v>
      </c>
      <c r="D126" s="7" t="s">
        <v>80</v>
      </c>
      <c r="E126" s="7" t="s">
        <v>53</v>
      </c>
      <c r="F126" s="7">
        <v>1.01</v>
      </c>
      <c r="G126" s="20">
        <v>10.46</v>
      </c>
      <c r="H126" s="13">
        <f>F126*G126</f>
        <v>10.5646</v>
      </c>
      <c r="I126" s="17">
        <v>23.54</v>
      </c>
      <c r="J126" s="13">
        <f>G126*(1+I126/100)</f>
        <v>12.922284</v>
      </c>
      <c r="K126" s="13">
        <f>F126*J126</f>
        <v>13.05150684</v>
      </c>
      <c r="L126" s="13">
        <v>10.46</v>
      </c>
      <c r="M126" s="13">
        <f>F126*L126</f>
        <v>10.5646</v>
      </c>
      <c r="N126" s="13">
        <f>M126*(1+23.5400/100)</f>
        <v>13.05150684</v>
      </c>
      <c r="O126" s="17">
        <f>IF(L126=0,0,((G126-L126)/L126)*100)</f>
        <v>0</v>
      </c>
    </row>
    <row r="127" spans="1:15">
      <c r="A127" s="7" t="s">
        <v>229</v>
      </c>
      <c r="B127" s="7" t="s">
        <v>55</v>
      </c>
      <c r="C127" s="7" t="s">
        <v>40</v>
      </c>
      <c r="D127" s="7" t="s">
        <v>82</v>
      </c>
      <c r="E127" s="7" t="s">
        <v>57</v>
      </c>
      <c r="F127" s="7">
        <v>10.05</v>
      </c>
      <c r="G127" s="20">
        <v>3.22</v>
      </c>
      <c r="H127" s="13">
        <f>F127*G127</f>
        <v>32.361</v>
      </c>
      <c r="I127" s="17">
        <v>23.54</v>
      </c>
      <c r="J127" s="13">
        <f>G127*(1+I127/100)</f>
        <v>3.977988</v>
      </c>
      <c r="K127" s="13">
        <f>F127*J127</f>
        <v>39.9787794</v>
      </c>
      <c r="L127" s="13">
        <v>3.22</v>
      </c>
      <c r="M127" s="13">
        <f>F127*L127</f>
        <v>32.361</v>
      </c>
      <c r="N127" s="13">
        <f>M127*(1+23.5400/100)</f>
        <v>39.9787794</v>
      </c>
      <c r="O127" s="17">
        <f>IF(L127=0,0,((G127-L127)/L127)*100)</f>
        <v>0</v>
      </c>
    </row>
    <row r="128" spans="1:15">
      <c r="A128" s="7" t="s">
        <v>230</v>
      </c>
      <c r="B128" s="7" t="s">
        <v>59</v>
      </c>
      <c r="C128" s="7" t="s">
        <v>40</v>
      </c>
      <c r="D128" s="7" t="s">
        <v>84</v>
      </c>
      <c r="E128" s="7" t="s">
        <v>42</v>
      </c>
      <c r="F128" s="7">
        <v>19.15</v>
      </c>
      <c r="G128" s="20">
        <v>1.79</v>
      </c>
      <c r="H128" s="13">
        <f>F128*G128</f>
        <v>34.2785</v>
      </c>
      <c r="I128" s="17">
        <v>23.54</v>
      </c>
      <c r="J128" s="13">
        <f>G128*(1+I128/100)</f>
        <v>2.211366</v>
      </c>
      <c r="K128" s="13">
        <f>F128*J128</f>
        <v>42.3476589</v>
      </c>
      <c r="L128" s="13">
        <v>1.79</v>
      </c>
      <c r="M128" s="13">
        <f>F128*L128</f>
        <v>34.2785</v>
      </c>
      <c r="N128" s="13">
        <f>M128*(1+23.5400/100)</f>
        <v>42.3476589</v>
      </c>
      <c r="O128" s="17">
        <f>IF(L128=0,0,((G128-L128)/L128)*100)</f>
        <v>0</v>
      </c>
    </row>
    <row r="129" spans="1:15">
      <c r="A129" s="7" t="s">
        <v>231</v>
      </c>
      <c r="B129" s="7" t="s">
        <v>86</v>
      </c>
      <c r="C129" s="7" t="s">
        <v>40</v>
      </c>
      <c r="D129" s="7" t="s">
        <v>87</v>
      </c>
      <c r="E129" s="7" t="s">
        <v>42</v>
      </c>
      <c r="F129" s="7">
        <v>19.15</v>
      </c>
      <c r="G129" s="20">
        <v>64.97</v>
      </c>
      <c r="H129" s="13">
        <f>F129*G129</f>
        <v>1244.1755</v>
      </c>
      <c r="I129" s="17">
        <v>23.54</v>
      </c>
      <c r="J129" s="13">
        <f>G129*(1+I129/100)</f>
        <v>80.263938</v>
      </c>
      <c r="K129" s="13">
        <f>F129*J129</f>
        <v>1537.0544127</v>
      </c>
      <c r="L129" s="13">
        <v>64.97</v>
      </c>
      <c r="M129" s="13">
        <f>F129*L129</f>
        <v>1244.1755</v>
      </c>
      <c r="N129" s="13">
        <f>M129*(1+23.5400/100)</f>
        <v>1537.0544127</v>
      </c>
      <c r="O129" s="17">
        <f>IF(L129=0,0,((G129-L129)/L129)*100)</f>
        <v>0</v>
      </c>
    </row>
    <row r="130" spans="1:15">
      <c r="A130" s="7" t="s">
        <v>232</v>
      </c>
      <c r="B130" s="7" t="s">
        <v>89</v>
      </c>
      <c r="C130" s="7" t="s">
        <v>40</v>
      </c>
      <c r="D130" s="7" t="s">
        <v>90</v>
      </c>
      <c r="E130" s="7" t="s">
        <v>42</v>
      </c>
      <c r="F130" s="7">
        <v>19.15</v>
      </c>
      <c r="G130" s="20">
        <v>220.78</v>
      </c>
      <c r="H130" s="13">
        <f>F130*G130</f>
        <v>4227.937</v>
      </c>
      <c r="I130" s="17">
        <v>23.54</v>
      </c>
      <c r="J130" s="13">
        <f>G130*(1+I130/100)</f>
        <v>272.751612</v>
      </c>
      <c r="K130" s="13">
        <f>F130*J130</f>
        <v>5223.1933698</v>
      </c>
      <c r="L130" s="13">
        <v>220.78</v>
      </c>
      <c r="M130" s="13">
        <f>F130*L130</f>
        <v>4227.937</v>
      </c>
      <c r="N130" s="13">
        <f>M130*(1+23.5400/100)</f>
        <v>5223.1933698</v>
      </c>
      <c r="O130" s="17">
        <f>IF(L130=0,0,((G130-L130)/L130)*100)</f>
        <v>0</v>
      </c>
    </row>
    <row r="131" spans="1:15">
      <c r="A131" s="7" t="s">
        <v>233</v>
      </c>
      <c r="B131" s="7" t="s">
        <v>92</v>
      </c>
      <c r="C131" s="7" t="s">
        <v>40</v>
      </c>
      <c r="D131" s="7" t="s">
        <v>93</v>
      </c>
      <c r="E131" s="7" t="s">
        <v>42</v>
      </c>
      <c r="F131" s="7">
        <v>19.15</v>
      </c>
      <c r="G131" s="20">
        <v>71.69</v>
      </c>
      <c r="H131" s="13">
        <f>F131*G131</f>
        <v>1372.8635</v>
      </c>
      <c r="I131" s="17">
        <v>23.54</v>
      </c>
      <c r="J131" s="13">
        <f>G131*(1+I131/100)</f>
        <v>88.565826</v>
      </c>
      <c r="K131" s="13">
        <f>F131*J131</f>
        <v>1696.0355679</v>
      </c>
      <c r="L131" s="13">
        <v>71.69</v>
      </c>
      <c r="M131" s="13">
        <f>F131*L131</f>
        <v>1372.8635</v>
      </c>
      <c r="N131" s="13">
        <f>M131*(1+23.5400/100)</f>
        <v>1696.0355679</v>
      </c>
      <c r="O131" s="17">
        <f>IF(L131=0,0,((G131-L131)/L131)*100)</f>
        <v>0</v>
      </c>
    </row>
    <row r="132" spans="1:15">
      <c r="A132" s="7" t="s">
        <v>234</v>
      </c>
      <c r="B132" s="7" t="s">
        <v>95</v>
      </c>
      <c r="C132" s="7" t="s">
        <v>40</v>
      </c>
      <c r="D132" s="7" t="s">
        <v>96</v>
      </c>
      <c r="E132" s="7" t="s">
        <v>42</v>
      </c>
      <c r="F132" s="7">
        <v>19.15</v>
      </c>
      <c r="G132" s="20">
        <v>57.52</v>
      </c>
      <c r="H132" s="13">
        <f>F132*G132</f>
        <v>1101.508</v>
      </c>
      <c r="I132" s="17">
        <v>23.54</v>
      </c>
      <c r="J132" s="13">
        <f>G132*(1+I132/100)</f>
        <v>71.060208</v>
      </c>
      <c r="K132" s="13">
        <f>F132*J132</f>
        <v>1360.8029832</v>
      </c>
      <c r="L132" s="13">
        <v>57.52</v>
      </c>
      <c r="M132" s="13">
        <f>F132*L132</f>
        <v>1101.508</v>
      </c>
      <c r="N132" s="13">
        <f>M132*(1+23.5400/100)</f>
        <v>1360.8029832</v>
      </c>
      <c r="O132" s="17">
        <f>IF(L132=0,0,((G132-L132)/L132)*100)</f>
        <v>0</v>
      </c>
    </row>
    <row r="133" spans="1:15">
      <c r="A133" s="7" t="s">
        <v>235</v>
      </c>
      <c r="B133" s="7" t="s">
        <v>236</v>
      </c>
      <c r="C133" s="7" t="s">
        <v>33</v>
      </c>
      <c r="D133" s="7" t="s">
        <v>237</v>
      </c>
      <c r="E133" s="7" t="s">
        <v>35</v>
      </c>
      <c r="F133" s="7">
        <v>2.0</v>
      </c>
      <c r="G133" s="20">
        <v>525.22</v>
      </c>
      <c r="H133" s="13">
        <f>F133*G133</f>
        <v>1050.44</v>
      </c>
      <c r="I133" s="17">
        <v>23.54</v>
      </c>
      <c r="J133" s="13">
        <f>G133*(1+I133/100)</f>
        <v>648.856788</v>
      </c>
      <c r="K133" s="13">
        <f>F133*J133</f>
        <v>1297.713576</v>
      </c>
      <c r="L133" s="13">
        <v>525.22</v>
      </c>
      <c r="M133" s="13">
        <f>F133*L133</f>
        <v>1050.44</v>
      </c>
      <c r="N133" s="13">
        <f>M133*(1+23.5400/100)</f>
        <v>1297.713576</v>
      </c>
      <c r="O133" s="17">
        <f>IF(L133=0,0,((G133-L133)/L133)*100)</f>
        <v>0</v>
      </c>
    </row>
    <row r="134" spans="1:15">
      <c r="A134" s="6" t="s">
        <v>238</v>
      </c>
      <c r="B134" s="6" t="s">
        <v>238</v>
      </c>
      <c r="C134" s="6" t="s">
        <v>27</v>
      </c>
      <c r="D134" s="6" t="s">
        <v>239</v>
      </c>
      <c r="E134" s="6" t="s">
        <v>27</v>
      </c>
      <c r="F134" s="6" t="s">
        <v>27</v>
      </c>
      <c r="G134" s="12" t="s">
        <v>27</v>
      </c>
      <c r="H134" s="12">
        <f>SUM(H135,H136,H137,H138,H139,H140,H141,H142,H143,H144,H145,H146,H147)</f>
        <v>6928.2848</v>
      </c>
      <c r="I134" s="16" t="s">
        <v>27</v>
      </c>
      <c r="J134" s="12" t="s">
        <v>27</v>
      </c>
      <c r="K134" s="12">
        <f>SUM(K135,K136,K137,K138,K139,K140,K141,K142,K143,K144,K145,K146,K147)</f>
        <v>8559.20304192</v>
      </c>
      <c r="L134" s="12" t="s">
        <v>27</v>
      </c>
      <c r="M134" s="12">
        <f>SUM(M135,M136,M137,M138,M139,M140,M141,M142,M143,M144,M145,M146,M147)</f>
        <v>6928.2848</v>
      </c>
      <c r="N134" s="12">
        <f>SUM(N135,N136,N137,N138,N139,N140,N141,N142,N143,N144,N145,N146,N147)</f>
        <v>8559.20304192</v>
      </c>
      <c r="O134" s="16">
        <f>IF(SUM(M135,M136,M137,M138,M139,M140,M141,M142,M143,M144,M145,M146,M147)=0,0,SUM(O135*M135/100,O136*M136/100,O137*M137/100,O138*M138/100,O139*M139/100,O140*M140/100,O141*M141/100,O142*M142/100,O143*M143/100,O144*M144/100,O145*M145/100,O146*M146/100,O147*M147/100)/SUM(M135,M136,M137,M138,M139,M140,M141,M142,M143,M144,M145,M146,M147)*100)</f>
        <v>0</v>
      </c>
    </row>
    <row r="135" spans="1:15">
      <c r="A135" s="7" t="s">
        <v>240</v>
      </c>
      <c r="B135" s="7" t="s">
        <v>48</v>
      </c>
      <c r="C135" s="7" t="s">
        <v>40</v>
      </c>
      <c r="D135" s="7" t="s">
        <v>78</v>
      </c>
      <c r="E135" s="7" t="s">
        <v>42</v>
      </c>
      <c r="F135" s="7">
        <v>30.64</v>
      </c>
      <c r="G135" s="20">
        <v>7.57</v>
      </c>
      <c r="H135" s="13">
        <f>F135*G135</f>
        <v>231.9448</v>
      </c>
      <c r="I135" s="17">
        <v>23.54</v>
      </c>
      <c r="J135" s="13">
        <f>G135*(1+I135/100)</f>
        <v>9.351978</v>
      </c>
      <c r="K135" s="13">
        <f>F135*J135</f>
        <v>286.54460592</v>
      </c>
      <c r="L135" s="13">
        <v>7.57</v>
      </c>
      <c r="M135" s="13">
        <f>F135*L135</f>
        <v>231.9448</v>
      </c>
      <c r="N135" s="13">
        <f>M135*(1+23.5400/100)</f>
        <v>286.54460592</v>
      </c>
      <c r="O135" s="17">
        <f>IF(L135=0,0,((G135-L135)/L135)*100)</f>
        <v>0</v>
      </c>
    </row>
    <row r="136" spans="1:15">
      <c r="A136" s="7" t="s">
        <v>241</v>
      </c>
      <c r="B136" s="7" t="s">
        <v>51</v>
      </c>
      <c r="C136" s="7" t="s">
        <v>40</v>
      </c>
      <c r="D136" s="7" t="s">
        <v>80</v>
      </c>
      <c r="E136" s="7" t="s">
        <v>53</v>
      </c>
      <c r="F136" s="7">
        <v>1.61</v>
      </c>
      <c r="G136" s="20">
        <v>10.46</v>
      </c>
      <c r="H136" s="13">
        <f>F136*G136</f>
        <v>16.8406</v>
      </c>
      <c r="I136" s="17">
        <v>23.54</v>
      </c>
      <c r="J136" s="13">
        <f>G136*(1+I136/100)</f>
        <v>12.922284</v>
      </c>
      <c r="K136" s="13">
        <f>F136*J136</f>
        <v>20.80487724</v>
      </c>
      <c r="L136" s="13">
        <v>10.46</v>
      </c>
      <c r="M136" s="13">
        <f>F136*L136</f>
        <v>16.8406</v>
      </c>
      <c r="N136" s="13">
        <f>M136*(1+23.5400/100)</f>
        <v>20.80487724</v>
      </c>
      <c r="O136" s="17">
        <f>IF(L136=0,0,((G136-L136)/L136)*100)</f>
        <v>0</v>
      </c>
    </row>
    <row r="137" spans="1:15">
      <c r="A137" s="7" t="s">
        <v>242</v>
      </c>
      <c r="B137" s="7" t="s">
        <v>55</v>
      </c>
      <c r="C137" s="7" t="s">
        <v>40</v>
      </c>
      <c r="D137" s="7" t="s">
        <v>82</v>
      </c>
      <c r="E137" s="7" t="s">
        <v>57</v>
      </c>
      <c r="F137" s="7">
        <v>16.09</v>
      </c>
      <c r="G137" s="20">
        <v>3.22</v>
      </c>
      <c r="H137" s="13">
        <f>F137*G137</f>
        <v>51.8098</v>
      </c>
      <c r="I137" s="17">
        <v>23.54</v>
      </c>
      <c r="J137" s="13">
        <f>G137*(1+I137/100)</f>
        <v>3.977988</v>
      </c>
      <c r="K137" s="13">
        <f>F137*J137</f>
        <v>64.00582692</v>
      </c>
      <c r="L137" s="13">
        <v>3.22</v>
      </c>
      <c r="M137" s="13">
        <f>F137*L137</f>
        <v>51.8098</v>
      </c>
      <c r="N137" s="13">
        <f>M137*(1+23.5400/100)</f>
        <v>64.00582692</v>
      </c>
      <c r="O137" s="17">
        <f>IF(L137=0,0,((G137-L137)/L137)*100)</f>
        <v>0</v>
      </c>
    </row>
    <row r="138" spans="1:15">
      <c r="A138" s="7" t="s">
        <v>243</v>
      </c>
      <c r="B138" s="7" t="s">
        <v>59</v>
      </c>
      <c r="C138" s="7" t="s">
        <v>40</v>
      </c>
      <c r="D138" s="7" t="s">
        <v>84</v>
      </c>
      <c r="E138" s="7" t="s">
        <v>42</v>
      </c>
      <c r="F138" s="7">
        <v>30.64</v>
      </c>
      <c r="G138" s="20">
        <v>1.79</v>
      </c>
      <c r="H138" s="13">
        <f>F138*G138</f>
        <v>54.8456</v>
      </c>
      <c r="I138" s="17">
        <v>23.54</v>
      </c>
      <c r="J138" s="13">
        <f>G138*(1+I138/100)</f>
        <v>2.211366</v>
      </c>
      <c r="K138" s="13">
        <f>F138*J138</f>
        <v>67.75625424</v>
      </c>
      <c r="L138" s="13">
        <v>1.79</v>
      </c>
      <c r="M138" s="13">
        <f>F138*L138</f>
        <v>54.8456</v>
      </c>
      <c r="N138" s="13">
        <f>M138*(1+23.5400/100)</f>
        <v>67.75625424</v>
      </c>
      <c r="O138" s="17">
        <f>IF(L138=0,0,((G138-L138)/L138)*100)</f>
        <v>0</v>
      </c>
    </row>
    <row r="139" spans="1:15">
      <c r="A139" s="7" t="s">
        <v>244</v>
      </c>
      <c r="B139" s="7" t="s">
        <v>89</v>
      </c>
      <c r="C139" s="7" t="s">
        <v>40</v>
      </c>
      <c r="D139" s="7" t="s">
        <v>90</v>
      </c>
      <c r="E139" s="7" t="s">
        <v>42</v>
      </c>
      <c r="F139" s="7">
        <v>4.1</v>
      </c>
      <c r="G139" s="20">
        <v>220.78</v>
      </c>
      <c r="H139" s="13">
        <f>F139*G139</f>
        <v>905.198</v>
      </c>
      <c r="I139" s="17">
        <v>23.54</v>
      </c>
      <c r="J139" s="13">
        <f>G139*(1+I139/100)</f>
        <v>272.751612</v>
      </c>
      <c r="K139" s="13">
        <f>F139*J139</f>
        <v>1118.2816092</v>
      </c>
      <c r="L139" s="13">
        <v>220.78</v>
      </c>
      <c r="M139" s="13">
        <f>F139*L139</f>
        <v>905.198</v>
      </c>
      <c r="N139" s="13">
        <f>M139*(1+23.5400/100)</f>
        <v>1118.2816092</v>
      </c>
      <c r="O139" s="17">
        <f>IF(L139=0,0,((G139-L139)/L139)*100)</f>
        <v>0</v>
      </c>
    </row>
    <row r="140" spans="1:15">
      <c r="A140" s="7" t="s">
        <v>245</v>
      </c>
      <c r="B140" s="7" t="s">
        <v>246</v>
      </c>
      <c r="C140" s="7" t="s">
        <v>33</v>
      </c>
      <c r="D140" s="7" t="s">
        <v>247</v>
      </c>
      <c r="E140" s="7" t="s">
        <v>42</v>
      </c>
      <c r="F140" s="7">
        <v>26.54</v>
      </c>
      <c r="G140" s="20">
        <v>94.05</v>
      </c>
      <c r="H140" s="13">
        <f>F140*G140</f>
        <v>2496.087</v>
      </c>
      <c r="I140" s="17">
        <v>23.54</v>
      </c>
      <c r="J140" s="13">
        <f>G140*(1+I140/100)</f>
        <v>116.18937</v>
      </c>
      <c r="K140" s="13">
        <f>F140*J140</f>
        <v>3083.6658798</v>
      </c>
      <c r="L140" s="13">
        <v>94.05</v>
      </c>
      <c r="M140" s="13">
        <f>F140*L140</f>
        <v>2496.087</v>
      </c>
      <c r="N140" s="13">
        <f>M140*(1+23.5400/100)</f>
        <v>3083.6658798</v>
      </c>
      <c r="O140" s="17">
        <f>IF(L140=0,0,((G140-L140)/L140)*100)</f>
        <v>0</v>
      </c>
    </row>
    <row r="141" spans="1:15">
      <c r="A141" s="7" t="s">
        <v>248</v>
      </c>
      <c r="B141" s="7" t="s">
        <v>118</v>
      </c>
      <c r="C141" s="7" t="s">
        <v>40</v>
      </c>
      <c r="D141" s="7" t="s">
        <v>119</v>
      </c>
      <c r="E141" s="7" t="s">
        <v>100</v>
      </c>
      <c r="F141" s="7">
        <v>13.68</v>
      </c>
      <c r="G141" s="20">
        <v>13.0</v>
      </c>
      <c r="H141" s="13">
        <f>F141*G141</f>
        <v>177.84</v>
      </c>
      <c r="I141" s="17">
        <v>23.54</v>
      </c>
      <c r="J141" s="13">
        <f>G141*(1+I141/100)</f>
        <v>16.0602</v>
      </c>
      <c r="K141" s="13">
        <f>F141*J141</f>
        <v>219.703536</v>
      </c>
      <c r="L141" s="13">
        <v>13.0</v>
      </c>
      <c r="M141" s="13">
        <f>F141*L141</f>
        <v>177.84</v>
      </c>
      <c r="N141" s="13">
        <f>M141*(1+23.5400/100)</f>
        <v>219.703536</v>
      </c>
      <c r="O141" s="17">
        <f>IF(L141=0,0,((G141-L141)/L141)*100)</f>
        <v>0</v>
      </c>
    </row>
    <row r="142" spans="1:15">
      <c r="A142" s="7" t="s">
        <v>249</v>
      </c>
      <c r="B142" s="7" t="s">
        <v>68</v>
      </c>
      <c r="C142" s="7" t="s">
        <v>40</v>
      </c>
      <c r="D142" s="7" t="s">
        <v>121</v>
      </c>
      <c r="E142" s="7" t="s">
        <v>42</v>
      </c>
      <c r="F142" s="7">
        <v>30.64</v>
      </c>
      <c r="G142" s="20">
        <v>4.41</v>
      </c>
      <c r="H142" s="13">
        <f>F142*G142</f>
        <v>135.1224</v>
      </c>
      <c r="I142" s="17">
        <v>23.54</v>
      </c>
      <c r="J142" s="13">
        <f>G142*(1+I142/100)</f>
        <v>5.448114</v>
      </c>
      <c r="K142" s="13">
        <f>F142*J142</f>
        <v>166.93021296</v>
      </c>
      <c r="L142" s="13">
        <v>4.41</v>
      </c>
      <c r="M142" s="13">
        <f>F142*L142</f>
        <v>135.1224</v>
      </c>
      <c r="N142" s="13">
        <f>M142*(1+23.5400/100)</f>
        <v>166.93021296</v>
      </c>
      <c r="O142" s="17">
        <f>IF(L142=0,0,((G142-L142)/L142)*100)</f>
        <v>0</v>
      </c>
    </row>
    <row r="143" spans="1:15">
      <c r="A143" s="7" t="s">
        <v>250</v>
      </c>
      <c r="B143" s="7" t="s">
        <v>71</v>
      </c>
      <c r="C143" s="7" t="s">
        <v>40</v>
      </c>
      <c r="D143" s="7" t="s">
        <v>123</v>
      </c>
      <c r="E143" s="7" t="s">
        <v>42</v>
      </c>
      <c r="F143" s="7">
        <v>30.64</v>
      </c>
      <c r="G143" s="20">
        <v>10.95</v>
      </c>
      <c r="H143" s="13">
        <f>F143*G143</f>
        <v>335.508</v>
      </c>
      <c r="I143" s="17">
        <v>23.54</v>
      </c>
      <c r="J143" s="13">
        <f>G143*(1+I143/100)</f>
        <v>13.52763</v>
      </c>
      <c r="K143" s="13">
        <f>F143*J143</f>
        <v>414.4865832</v>
      </c>
      <c r="L143" s="13">
        <v>10.95</v>
      </c>
      <c r="M143" s="13">
        <f>F143*L143</f>
        <v>335.508</v>
      </c>
      <c r="N143" s="13">
        <f>M143*(1+23.5400/100)</f>
        <v>414.4865832</v>
      </c>
      <c r="O143" s="17">
        <f>IF(L143=0,0,((G143-L143)/L143)*100)</f>
        <v>0</v>
      </c>
    </row>
    <row r="144" spans="1:15">
      <c r="A144" s="7" t="s">
        <v>251</v>
      </c>
      <c r="B144" s="7" t="s">
        <v>252</v>
      </c>
      <c r="C144" s="7" t="s">
        <v>40</v>
      </c>
      <c r="D144" s="7" t="s">
        <v>253</v>
      </c>
      <c r="E144" s="7" t="s">
        <v>100</v>
      </c>
      <c r="F144" s="7">
        <v>2.02</v>
      </c>
      <c r="G144" s="20">
        <v>1026.47</v>
      </c>
      <c r="H144" s="13">
        <f>F144*G144</f>
        <v>2073.4694</v>
      </c>
      <c r="I144" s="17">
        <v>23.54</v>
      </c>
      <c r="J144" s="13">
        <f>G144*(1+I144/100)</f>
        <v>1268.101038</v>
      </c>
      <c r="K144" s="13">
        <f>F144*J144</f>
        <v>2561.56409676</v>
      </c>
      <c r="L144" s="13">
        <v>1026.47</v>
      </c>
      <c r="M144" s="13">
        <f>F144*L144</f>
        <v>2073.4694</v>
      </c>
      <c r="N144" s="13">
        <f>M144*(1+23.5400/100)</f>
        <v>2561.56409676</v>
      </c>
      <c r="O144" s="17">
        <f>IF(L144=0,0,((G144-L144)/L144)*100)</f>
        <v>0</v>
      </c>
    </row>
    <row r="145" spans="1:15">
      <c r="A145" s="7" t="s">
        <v>254</v>
      </c>
      <c r="B145" s="7" t="s">
        <v>108</v>
      </c>
      <c r="C145" s="7" t="s">
        <v>33</v>
      </c>
      <c r="D145" s="7" t="s">
        <v>109</v>
      </c>
      <c r="E145" s="7" t="s">
        <v>42</v>
      </c>
      <c r="F145" s="7">
        <v>30.64</v>
      </c>
      <c r="G145" s="20">
        <v>6.03</v>
      </c>
      <c r="H145" s="13">
        <f>F145*G145</f>
        <v>184.7592</v>
      </c>
      <c r="I145" s="17">
        <v>23.54</v>
      </c>
      <c r="J145" s="13">
        <f>G145*(1+I145/100)</f>
        <v>7.449462</v>
      </c>
      <c r="K145" s="13">
        <f>F145*J145</f>
        <v>228.25151568</v>
      </c>
      <c r="L145" s="13">
        <v>6.03</v>
      </c>
      <c r="M145" s="13">
        <f>F145*L145</f>
        <v>184.7592</v>
      </c>
      <c r="N145" s="13">
        <f>M145*(1+23.5400/100)</f>
        <v>228.25151568</v>
      </c>
      <c r="O145" s="17">
        <f>IF(L145=0,0,((G145-L145)/L145)*100)</f>
        <v>0</v>
      </c>
    </row>
    <row r="146" spans="1:15">
      <c r="A146" s="7" t="s">
        <v>255</v>
      </c>
      <c r="B146" s="7" t="s">
        <v>111</v>
      </c>
      <c r="C146" s="7" t="s">
        <v>33</v>
      </c>
      <c r="D146" s="7" t="s">
        <v>112</v>
      </c>
      <c r="E146" s="7" t="s">
        <v>42</v>
      </c>
      <c r="F146" s="7">
        <v>4.1</v>
      </c>
      <c r="G146" s="20">
        <v>27.99</v>
      </c>
      <c r="H146" s="13">
        <f>F146*G146</f>
        <v>114.759</v>
      </c>
      <c r="I146" s="17">
        <v>23.54</v>
      </c>
      <c r="J146" s="13">
        <f>G146*(1+I146/100)</f>
        <v>34.578846</v>
      </c>
      <c r="K146" s="13">
        <f>F146*J146</f>
        <v>141.7732686</v>
      </c>
      <c r="L146" s="13">
        <v>27.99</v>
      </c>
      <c r="M146" s="13">
        <f>F146*L146</f>
        <v>114.759</v>
      </c>
      <c r="N146" s="13">
        <f>M146*(1+23.5400/100)</f>
        <v>141.7732686</v>
      </c>
      <c r="O146" s="17">
        <f>IF(L146=0,0,((G146-L146)/L146)*100)</f>
        <v>0</v>
      </c>
    </row>
    <row r="147" spans="1:15">
      <c r="A147" s="7" t="s">
        <v>256</v>
      </c>
      <c r="B147" s="7" t="s">
        <v>115</v>
      </c>
      <c r="C147" s="7" t="s">
        <v>33</v>
      </c>
      <c r="D147" s="7" t="s">
        <v>116</v>
      </c>
      <c r="E147" s="7" t="s">
        <v>42</v>
      </c>
      <c r="F147" s="7">
        <v>4.1</v>
      </c>
      <c r="G147" s="20">
        <v>36.61</v>
      </c>
      <c r="H147" s="13">
        <f>F147*G147</f>
        <v>150.101</v>
      </c>
      <c r="I147" s="17">
        <v>23.54</v>
      </c>
      <c r="J147" s="13">
        <f>G147*(1+I147/100)</f>
        <v>45.227994</v>
      </c>
      <c r="K147" s="13">
        <f>F147*J147</f>
        <v>185.4347754</v>
      </c>
      <c r="L147" s="13">
        <v>36.61</v>
      </c>
      <c r="M147" s="13">
        <f>F147*L147</f>
        <v>150.101</v>
      </c>
      <c r="N147" s="13">
        <f>M147*(1+23.5400/100)</f>
        <v>185.4347754</v>
      </c>
      <c r="O147" s="17">
        <f>IF(L147=0,0,((G147-L147)/L147)*100)</f>
        <v>0</v>
      </c>
    </row>
    <row r="148" spans="1:15">
      <c r="A148" s="6" t="s">
        <v>257</v>
      </c>
      <c r="B148" s="6" t="s">
        <v>257</v>
      </c>
      <c r="C148" s="6" t="s">
        <v>27</v>
      </c>
      <c r="D148" s="6" t="s">
        <v>258</v>
      </c>
      <c r="E148" s="6" t="s">
        <v>27</v>
      </c>
      <c r="F148" s="6" t="s">
        <v>27</v>
      </c>
      <c r="G148" s="12" t="s">
        <v>27</v>
      </c>
      <c r="H148" s="12">
        <f>SUM(H149,H150,H151,H152,H153,H154,H155,H156,H157,H158)</f>
        <v>7871.3227</v>
      </c>
      <c r="I148" s="16" t="s">
        <v>27</v>
      </c>
      <c r="J148" s="12" t="s">
        <v>27</v>
      </c>
      <c r="K148" s="12">
        <f>SUM(K149,K150,K151,K152,K153,K154,K155,K156,K157,K158)</f>
        <v>9724.23206358</v>
      </c>
      <c r="L148" s="12" t="s">
        <v>27</v>
      </c>
      <c r="M148" s="12">
        <f>SUM(M149,M150,M151,M152,M153,M154,M155,M156,M157,M158)</f>
        <v>7871.3227</v>
      </c>
      <c r="N148" s="12">
        <f>SUM(N149,N150,N151,N152,N153,N154,N155,N156,N157,N158)</f>
        <v>9724.23206358</v>
      </c>
      <c r="O148" s="16">
        <f>IF(SUM(M149,M150,M151,M152,M153,M154,M155,M156,M157,M158)=0,0,SUM(O149*M149/100,O150*M150/100,O151*M151/100,O152*M152/100,O153*M153/100,O154*M154/100,O155*M155/100,O156*M156/100,O157*M157/100,O158*M158/100)/SUM(M149,M150,M151,M152,M153,M154,M155,M156,M157,M158)*100)</f>
        <v>0</v>
      </c>
    </row>
    <row r="149" spans="1:15">
      <c r="A149" s="7" t="s">
        <v>259</v>
      </c>
      <c r="B149" s="7" t="s">
        <v>260</v>
      </c>
      <c r="C149" s="7" t="s">
        <v>40</v>
      </c>
      <c r="D149" s="7" t="s">
        <v>261</v>
      </c>
      <c r="E149" s="7" t="s">
        <v>42</v>
      </c>
      <c r="F149" s="7">
        <v>19.15</v>
      </c>
      <c r="G149" s="20">
        <v>51.95</v>
      </c>
      <c r="H149" s="13">
        <f>F149*G149</f>
        <v>994.8425</v>
      </c>
      <c r="I149" s="17">
        <v>23.54</v>
      </c>
      <c r="J149" s="13">
        <f>G149*(1+I149/100)</f>
        <v>64.17903</v>
      </c>
      <c r="K149" s="13">
        <f>F149*J149</f>
        <v>1229.0284245</v>
      </c>
      <c r="L149" s="13">
        <v>51.95</v>
      </c>
      <c r="M149" s="13">
        <f>F149*L149</f>
        <v>994.8425</v>
      </c>
      <c r="N149" s="13">
        <f>M149*(1+23.5400/100)</f>
        <v>1229.0284245</v>
      </c>
      <c r="O149" s="17">
        <f>IF(L149=0,0,((G149-L149)/L149)*100)</f>
        <v>0</v>
      </c>
    </row>
    <row r="150" spans="1:15">
      <c r="A150" s="7" t="s">
        <v>262</v>
      </c>
      <c r="B150" s="7" t="s">
        <v>263</v>
      </c>
      <c r="C150" s="7" t="s">
        <v>40</v>
      </c>
      <c r="D150" s="7" t="s">
        <v>264</v>
      </c>
      <c r="E150" s="7" t="s">
        <v>35</v>
      </c>
      <c r="F150" s="7">
        <v>3.0</v>
      </c>
      <c r="G150" s="20">
        <v>672.33</v>
      </c>
      <c r="H150" s="13">
        <f>F150*G150</f>
        <v>2016.99</v>
      </c>
      <c r="I150" s="17">
        <v>23.54</v>
      </c>
      <c r="J150" s="13">
        <f>G150*(1+I150/100)</f>
        <v>830.596482</v>
      </c>
      <c r="K150" s="13">
        <f>F150*J150</f>
        <v>2491.789446</v>
      </c>
      <c r="L150" s="13">
        <v>672.33</v>
      </c>
      <c r="M150" s="13">
        <f>F150*L150</f>
        <v>2016.99</v>
      </c>
      <c r="N150" s="13">
        <f>M150*(1+23.5400/100)</f>
        <v>2491.789446</v>
      </c>
      <c r="O150" s="17">
        <f>IF(L150=0,0,((G150-L150)/L150)*100)</f>
        <v>0</v>
      </c>
    </row>
    <row r="151" spans="1:15">
      <c r="A151" s="7" t="s">
        <v>265</v>
      </c>
      <c r="B151" s="7" t="s">
        <v>266</v>
      </c>
      <c r="C151" s="7" t="s">
        <v>40</v>
      </c>
      <c r="D151" s="7" t="s">
        <v>267</v>
      </c>
      <c r="E151" s="7" t="s">
        <v>42</v>
      </c>
      <c r="F151" s="7">
        <v>19.15</v>
      </c>
      <c r="G151" s="20">
        <v>190.77</v>
      </c>
      <c r="H151" s="13">
        <f>F151*G151</f>
        <v>3653.2455</v>
      </c>
      <c r="I151" s="17">
        <v>23.54</v>
      </c>
      <c r="J151" s="13">
        <f>G151*(1+I151/100)</f>
        <v>235.677258</v>
      </c>
      <c r="K151" s="13">
        <f>F151*J151</f>
        <v>4513.2194907</v>
      </c>
      <c r="L151" s="13">
        <v>190.77</v>
      </c>
      <c r="M151" s="13">
        <f>F151*L151</f>
        <v>3653.2455</v>
      </c>
      <c r="N151" s="13">
        <f>M151*(1+23.5400/100)</f>
        <v>4513.2194907</v>
      </c>
      <c r="O151" s="17">
        <f>IF(L151=0,0,((G151-L151)/L151)*100)</f>
        <v>0</v>
      </c>
    </row>
    <row r="152" spans="1:15">
      <c r="A152" s="7" t="s">
        <v>268</v>
      </c>
      <c r="B152" s="7" t="s">
        <v>269</v>
      </c>
      <c r="C152" s="7" t="s">
        <v>40</v>
      </c>
      <c r="D152" s="7" t="s">
        <v>270</v>
      </c>
      <c r="E152" s="7" t="s">
        <v>100</v>
      </c>
      <c r="F152" s="7">
        <v>9.36</v>
      </c>
      <c r="G152" s="20">
        <v>56.17</v>
      </c>
      <c r="H152" s="13">
        <f>F152*G152</f>
        <v>525.7512</v>
      </c>
      <c r="I152" s="17">
        <v>23.54</v>
      </c>
      <c r="J152" s="13">
        <f>G152*(1+I152/100)</f>
        <v>69.392418</v>
      </c>
      <c r="K152" s="13">
        <f>F152*J152</f>
        <v>649.51303248</v>
      </c>
      <c r="L152" s="13">
        <v>56.17</v>
      </c>
      <c r="M152" s="13">
        <f>F152*L152</f>
        <v>525.7512</v>
      </c>
      <c r="N152" s="13">
        <f>M152*(1+23.5400/100)</f>
        <v>649.51303248</v>
      </c>
      <c r="O152" s="17">
        <f>IF(L152=0,0,((G152-L152)/L152)*100)</f>
        <v>0</v>
      </c>
    </row>
    <row r="153" spans="1:15">
      <c r="A153" s="7" t="s">
        <v>271</v>
      </c>
      <c r="B153" s="7" t="s">
        <v>272</v>
      </c>
      <c r="C153" s="7" t="s">
        <v>40</v>
      </c>
      <c r="D153" s="7" t="s">
        <v>273</v>
      </c>
      <c r="E153" s="7" t="s">
        <v>100</v>
      </c>
      <c r="F153" s="7">
        <v>3.03</v>
      </c>
      <c r="G153" s="20">
        <v>61.85</v>
      </c>
      <c r="H153" s="13">
        <f>F153*G153</f>
        <v>187.4055</v>
      </c>
      <c r="I153" s="17">
        <v>23.54</v>
      </c>
      <c r="J153" s="13">
        <f>G153*(1+I153/100)</f>
        <v>76.40949</v>
      </c>
      <c r="K153" s="13">
        <f>F153*J153</f>
        <v>231.5207547</v>
      </c>
      <c r="L153" s="13">
        <v>61.85</v>
      </c>
      <c r="M153" s="13">
        <f>F153*L153</f>
        <v>187.4055</v>
      </c>
      <c r="N153" s="13">
        <f>M153*(1+23.5400/100)</f>
        <v>231.5207547</v>
      </c>
      <c r="O153" s="17">
        <f>IF(L153=0,0,((G153-L153)/L153)*100)</f>
        <v>0</v>
      </c>
    </row>
    <row r="154" spans="1:15">
      <c r="A154" s="7" t="s">
        <v>274</v>
      </c>
      <c r="B154" s="7" t="s">
        <v>275</v>
      </c>
      <c r="C154" s="7" t="s">
        <v>40</v>
      </c>
      <c r="D154" s="7" t="s">
        <v>276</v>
      </c>
      <c r="E154" s="7" t="s">
        <v>100</v>
      </c>
      <c r="F154" s="7">
        <v>9.0</v>
      </c>
      <c r="G154" s="20">
        <v>27.26</v>
      </c>
      <c r="H154" s="13">
        <f>F154*G154</f>
        <v>245.34</v>
      </c>
      <c r="I154" s="17">
        <v>23.54</v>
      </c>
      <c r="J154" s="13">
        <f>G154*(1+I154/100)</f>
        <v>33.677004</v>
      </c>
      <c r="K154" s="13">
        <f>F154*J154</f>
        <v>303.093036</v>
      </c>
      <c r="L154" s="13">
        <v>27.26</v>
      </c>
      <c r="M154" s="13">
        <f>F154*L154</f>
        <v>245.34</v>
      </c>
      <c r="N154" s="13">
        <f>M154*(1+23.5400/100)</f>
        <v>303.093036</v>
      </c>
      <c r="O154" s="17">
        <f>IF(L154=0,0,((G154-L154)/L154)*100)</f>
        <v>0</v>
      </c>
    </row>
    <row r="155" spans="1:15">
      <c r="A155" s="7" t="s">
        <v>277</v>
      </c>
      <c r="B155" s="7" t="s">
        <v>278</v>
      </c>
      <c r="C155" s="7" t="s">
        <v>40</v>
      </c>
      <c r="D155" s="7" t="s">
        <v>279</v>
      </c>
      <c r="E155" s="7" t="s">
        <v>35</v>
      </c>
      <c r="F155" s="7">
        <v>1.0</v>
      </c>
      <c r="G155" s="20">
        <v>35.23</v>
      </c>
      <c r="H155" s="13">
        <f>F155*G155</f>
        <v>35.23</v>
      </c>
      <c r="I155" s="17">
        <v>23.54</v>
      </c>
      <c r="J155" s="13">
        <f>G155*(1+I155/100)</f>
        <v>43.523142</v>
      </c>
      <c r="K155" s="13">
        <f>F155*J155</f>
        <v>43.523142</v>
      </c>
      <c r="L155" s="13">
        <v>35.23</v>
      </c>
      <c r="M155" s="13">
        <f>F155*L155</f>
        <v>35.23</v>
      </c>
      <c r="N155" s="13">
        <f>M155*(1+23.5400/100)</f>
        <v>43.523142</v>
      </c>
      <c r="O155" s="17">
        <f>IF(L155=0,0,((G155-L155)/L155)*100)</f>
        <v>0</v>
      </c>
    </row>
    <row r="156" spans="1:15">
      <c r="A156" s="7" t="s">
        <v>280</v>
      </c>
      <c r="B156" s="7" t="s">
        <v>281</v>
      </c>
      <c r="C156" s="7" t="s">
        <v>40</v>
      </c>
      <c r="D156" s="7" t="s">
        <v>282</v>
      </c>
      <c r="E156" s="7" t="s">
        <v>35</v>
      </c>
      <c r="F156" s="7">
        <v>2.0</v>
      </c>
      <c r="G156" s="20">
        <v>30.26</v>
      </c>
      <c r="H156" s="13">
        <f>F156*G156</f>
        <v>60.52</v>
      </c>
      <c r="I156" s="17">
        <v>23.54</v>
      </c>
      <c r="J156" s="13">
        <f>G156*(1+I156/100)</f>
        <v>37.383204</v>
      </c>
      <c r="K156" s="13">
        <f>F156*J156</f>
        <v>74.766408</v>
      </c>
      <c r="L156" s="13">
        <v>30.26</v>
      </c>
      <c r="M156" s="13">
        <f>F156*L156</f>
        <v>60.52</v>
      </c>
      <c r="N156" s="13">
        <f>M156*(1+23.5400/100)</f>
        <v>74.766408</v>
      </c>
      <c r="O156" s="17">
        <f>IF(L156=0,0,((G156-L156)/L156)*100)</f>
        <v>0</v>
      </c>
    </row>
    <row r="157" spans="1:15">
      <c r="A157" s="7" t="s">
        <v>283</v>
      </c>
      <c r="B157" s="7" t="s">
        <v>284</v>
      </c>
      <c r="C157" s="7" t="s">
        <v>40</v>
      </c>
      <c r="D157" s="7" t="s">
        <v>285</v>
      </c>
      <c r="E157" s="7" t="s">
        <v>100</v>
      </c>
      <c r="F157" s="7">
        <v>6.8</v>
      </c>
      <c r="G157" s="20">
        <v>19.03</v>
      </c>
      <c r="H157" s="13">
        <f>F157*G157</f>
        <v>129.404</v>
      </c>
      <c r="I157" s="17">
        <v>23.54</v>
      </c>
      <c r="J157" s="13">
        <f>G157*(1+I157/100)</f>
        <v>23.509662</v>
      </c>
      <c r="K157" s="13">
        <f>F157*J157</f>
        <v>159.8657016</v>
      </c>
      <c r="L157" s="13">
        <v>19.03</v>
      </c>
      <c r="M157" s="13">
        <f>F157*L157</f>
        <v>129.404</v>
      </c>
      <c r="N157" s="13">
        <f>M157*(1+23.5400/100)</f>
        <v>159.8657016</v>
      </c>
      <c r="O157" s="17">
        <f>IF(L157=0,0,((G157-L157)/L157)*100)</f>
        <v>0</v>
      </c>
    </row>
    <row r="158" spans="1:15">
      <c r="A158" s="7" t="s">
        <v>286</v>
      </c>
      <c r="B158" s="7" t="s">
        <v>287</v>
      </c>
      <c r="C158" s="7" t="s">
        <v>40</v>
      </c>
      <c r="D158" s="7" t="s">
        <v>288</v>
      </c>
      <c r="E158" s="7" t="s">
        <v>100</v>
      </c>
      <c r="F158" s="7">
        <v>2.2</v>
      </c>
      <c r="G158" s="20">
        <v>10.27</v>
      </c>
      <c r="H158" s="13">
        <f>F158*G158</f>
        <v>22.594</v>
      </c>
      <c r="I158" s="17">
        <v>23.54</v>
      </c>
      <c r="J158" s="13">
        <f>G158*(1+I158/100)</f>
        <v>12.687558</v>
      </c>
      <c r="K158" s="13">
        <f>F158*J158</f>
        <v>27.9126276</v>
      </c>
      <c r="L158" s="13">
        <v>10.27</v>
      </c>
      <c r="M158" s="13">
        <f>F158*L158</f>
        <v>22.594</v>
      </c>
      <c r="N158" s="13">
        <f>M158*(1+23.5400/100)</f>
        <v>27.9126276</v>
      </c>
      <c r="O158" s="17">
        <f>IF(L158=0,0,((G158-L158)/L158)*100)</f>
        <v>0</v>
      </c>
    </row>
    <row r="159" spans="1:15">
      <c r="A159" s="6" t="s">
        <v>289</v>
      </c>
      <c r="B159" s="6" t="s">
        <v>289</v>
      </c>
      <c r="C159" s="6" t="s">
        <v>27</v>
      </c>
      <c r="D159" s="6" t="s">
        <v>290</v>
      </c>
      <c r="E159" s="6" t="s">
        <v>27</v>
      </c>
      <c r="F159" s="6" t="s">
        <v>27</v>
      </c>
      <c r="G159" s="12" t="s">
        <v>27</v>
      </c>
      <c r="H159" s="12">
        <f>SUM(H160,H171,H184)</f>
        <v>21699.7939</v>
      </c>
      <c r="I159" s="16" t="s">
        <v>27</v>
      </c>
      <c r="J159" s="12" t="s">
        <v>27</v>
      </c>
      <c r="K159" s="12">
        <f>SUM(K160,K171,K184)</f>
        <v>26807.92538406</v>
      </c>
      <c r="L159" s="12" t="s">
        <v>27</v>
      </c>
      <c r="M159" s="12">
        <f>SUM(M160,M171,M184)</f>
        <v>21699.7939</v>
      </c>
      <c r="N159" s="12">
        <f>SUM(N160,N171,N184)</f>
        <v>26807.92538406</v>
      </c>
      <c r="O159" s="16">
        <f>IF(SUM(M160,M171,M184)=0,0,SUM(O160*M160/100,O171*M171/100,O184*M184/100)/SUM(M160,M171,M184)*100)</f>
        <v>0</v>
      </c>
    </row>
    <row r="160" spans="1:15">
      <c r="A160" s="6" t="s">
        <v>291</v>
      </c>
      <c r="B160" s="6" t="s">
        <v>291</v>
      </c>
      <c r="C160" s="6" t="s">
        <v>27</v>
      </c>
      <c r="D160" s="6" t="s">
        <v>179</v>
      </c>
      <c r="E160" s="6" t="s">
        <v>27</v>
      </c>
      <c r="F160" s="6" t="s">
        <v>27</v>
      </c>
      <c r="G160" s="12" t="s">
        <v>27</v>
      </c>
      <c r="H160" s="12">
        <f>SUM(H161,H162,H163,H164,H165,H166,H167,H168,H169,H170)</f>
        <v>10269.5336</v>
      </c>
      <c r="I160" s="16" t="s">
        <v>27</v>
      </c>
      <c r="J160" s="12" t="s">
        <v>27</v>
      </c>
      <c r="K160" s="12">
        <f>SUM(K161,K162,K163,K164,K165,K166,K167,K168,K169,K170)</f>
        <v>12686.98180944</v>
      </c>
      <c r="L160" s="12" t="s">
        <v>27</v>
      </c>
      <c r="M160" s="12">
        <f>SUM(M161,M162,M163,M164,M165,M166,M167,M168,M169,M170)</f>
        <v>10269.5336</v>
      </c>
      <c r="N160" s="12">
        <f>SUM(N161,N162,N163,N164,N165,N166,N167,N168,N169,N170)</f>
        <v>12686.98180944</v>
      </c>
      <c r="O160" s="16">
        <f>IF(SUM(M161,M162,M163,M164,M165,M166,M167,M168,M169,M170)=0,0,SUM(O161*M161/100,O162*M162/100,O163*M163/100,O164*M164/100,O165*M165/100,O166*M166/100,O167*M167/100,O168*M168/100,O169*M169/100,O170*M170/100)/SUM(M161,M162,M163,M164,M165,M166,M167,M168,M169,M170)*100)</f>
        <v>0</v>
      </c>
    </row>
    <row r="161" spans="1:15">
      <c r="A161" s="7" t="s">
        <v>292</v>
      </c>
      <c r="B161" s="7" t="s">
        <v>48</v>
      </c>
      <c r="C161" s="7" t="s">
        <v>40</v>
      </c>
      <c r="D161" s="7" t="s">
        <v>78</v>
      </c>
      <c r="E161" s="7" t="s">
        <v>42</v>
      </c>
      <c r="F161" s="7">
        <v>19.15</v>
      </c>
      <c r="G161" s="20">
        <v>7.57</v>
      </c>
      <c r="H161" s="13">
        <f>F161*G161</f>
        <v>144.9655</v>
      </c>
      <c r="I161" s="17">
        <v>23.54</v>
      </c>
      <c r="J161" s="13">
        <f>G161*(1+I161/100)</f>
        <v>9.351978</v>
      </c>
      <c r="K161" s="13">
        <f>F161*J161</f>
        <v>179.0903787</v>
      </c>
      <c r="L161" s="13">
        <v>7.57</v>
      </c>
      <c r="M161" s="13">
        <f>F161*L161</f>
        <v>144.9655</v>
      </c>
      <c r="N161" s="13">
        <f>M161*(1+23.5400/100)</f>
        <v>179.0903787</v>
      </c>
      <c r="O161" s="17">
        <f>IF(L161=0,0,((G161-L161)/L161)*100)</f>
        <v>0</v>
      </c>
    </row>
    <row r="162" spans="1:15">
      <c r="A162" s="7" t="s">
        <v>293</v>
      </c>
      <c r="B162" s="7" t="s">
        <v>51</v>
      </c>
      <c r="C162" s="7" t="s">
        <v>40</v>
      </c>
      <c r="D162" s="7" t="s">
        <v>80</v>
      </c>
      <c r="E162" s="7" t="s">
        <v>53</v>
      </c>
      <c r="F162" s="7">
        <v>1.01</v>
      </c>
      <c r="G162" s="20">
        <v>10.46</v>
      </c>
      <c r="H162" s="13">
        <f>F162*G162</f>
        <v>10.5646</v>
      </c>
      <c r="I162" s="17">
        <v>23.54</v>
      </c>
      <c r="J162" s="13">
        <f>G162*(1+I162/100)</f>
        <v>12.922284</v>
      </c>
      <c r="K162" s="13">
        <f>F162*J162</f>
        <v>13.05150684</v>
      </c>
      <c r="L162" s="13">
        <v>10.46</v>
      </c>
      <c r="M162" s="13">
        <f>F162*L162</f>
        <v>10.5646</v>
      </c>
      <c r="N162" s="13">
        <f>M162*(1+23.5400/100)</f>
        <v>13.05150684</v>
      </c>
      <c r="O162" s="17">
        <f>IF(L162=0,0,((G162-L162)/L162)*100)</f>
        <v>0</v>
      </c>
    </row>
    <row r="163" spans="1:15">
      <c r="A163" s="7" t="s">
        <v>294</v>
      </c>
      <c r="B163" s="7" t="s">
        <v>55</v>
      </c>
      <c r="C163" s="7" t="s">
        <v>40</v>
      </c>
      <c r="D163" s="7" t="s">
        <v>82</v>
      </c>
      <c r="E163" s="7" t="s">
        <v>57</v>
      </c>
      <c r="F163" s="7">
        <v>10.05</v>
      </c>
      <c r="G163" s="20">
        <v>3.22</v>
      </c>
      <c r="H163" s="13">
        <f>F163*G163</f>
        <v>32.361</v>
      </c>
      <c r="I163" s="17">
        <v>23.54</v>
      </c>
      <c r="J163" s="13">
        <f>G163*(1+I163/100)</f>
        <v>3.977988</v>
      </c>
      <c r="K163" s="13">
        <f>F163*J163</f>
        <v>39.9787794</v>
      </c>
      <c r="L163" s="13">
        <v>3.22</v>
      </c>
      <c r="M163" s="13">
        <f>F163*L163</f>
        <v>32.361</v>
      </c>
      <c r="N163" s="13">
        <f>M163*(1+23.5400/100)</f>
        <v>39.9787794</v>
      </c>
      <c r="O163" s="17">
        <f>IF(L163=0,0,((G163-L163)/L163)*100)</f>
        <v>0</v>
      </c>
    </row>
    <row r="164" spans="1:15">
      <c r="A164" s="7" t="s">
        <v>295</v>
      </c>
      <c r="B164" s="7" t="s">
        <v>59</v>
      </c>
      <c r="C164" s="7" t="s">
        <v>40</v>
      </c>
      <c r="D164" s="7" t="s">
        <v>84</v>
      </c>
      <c r="E164" s="7" t="s">
        <v>42</v>
      </c>
      <c r="F164" s="7">
        <v>19.15</v>
      </c>
      <c r="G164" s="20">
        <v>1.79</v>
      </c>
      <c r="H164" s="13">
        <f>F164*G164</f>
        <v>34.2785</v>
      </c>
      <c r="I164" s="17">
        <v>23.54</v>
      </c>
      <c r="J164" s="13">
        <f>G164*(1+I164/100)</f>
        <v>2.211366</v>
      </c>
      <c r="K164" s="13">
        <f>F164*J164</f>
        <v>42.3476589</v>
      </c>
      <c r="L164" s="13">
        <v>1.79</v>
      </c>
      <c r="M164" s="13">
        <f>F164*L164</f>
        <v>34.2785</v>
      </c>
      <c r="N164" s="13">
        <f>M164*(1+23.5400/100)</f>
        <v>42.3476589</v>
      </c>
      <c r="O164" s="17">
        <f>IF(L164=0,0,((G164-L164)/L164)*100)</f>
        <v>0</v>
      </c>
    </row>
    <row r="165" spans="1:15">
      <c r="A165" s="7" t="s">
        <v>296</v>
      </c>
      <c r="B165" s="7" t="s">
        <v>86</v>
      </c>
      <c r="C165" s="7" t="s">
        <v>40</v>
      </c>
      <c r="D165" s="7" t="s">
        <v>87</v>
      </c>
      <c r="E165" s="7" t="s">
        <v>42</v>
      </c>
      <c r="F165" s="7">
        <v>19.15</v>
      </c>
      <c r="G165" s="20">
        <v>64.97</v>
      </c>
      <c r="H165" s="13">
        <f>F165*G165</f>
        <v>1244.1755</v>
      </c>
      <c r="I165" s="17">
        <v>23.54</v>
      </c>
      <c r="J165" s="13">
        <f>G165*(1+I165/100)</f>
        <v>80.263938</v>
      </c>
      <c r="K165" s="13">
        <f>F165*J165</f>
        <v>1537.0544127</v>
      </c>
      <c r="L165" s="13">
        <v>64.97</v>
      </c>
      <c r="M165" s="13">
        <f>F165*L165</f>
        <v>1244.1755</v>
      </c>
      <c r="N165" s="13">
        <f>M165*(1+23.5400/100)</f>
        <v>1537.0544127</v>
      </c>
      <c r="O165" s="17">
        <f>IF(L165=0,0,((G165-L165)/L165)*100)</f>
        <v>0</v>
      </c>
    </row>
    <row r="166" spans="1:15">
      <c r="A166" s="7" t="s">
        <v>297</v>
      </c>
      <c r="B166" s="7" t="s">
        <v>89</v>
      </c>
      <c r="C166" s="7" t="s">
        <v>40</v>
      </c>
      <c r="D166" s="7" t="s">
        <v>90</v>
      </c>
      <c r="E166" s="7" t="s">
        <v>42</v>
      </c>
      <c r="F166" s="7">
        <v>19.15</v>
      </c>
      <c r="G166" s="20">
        <v>220.78</v>
      </c>
      <c r="H166" s="13">
        <f>F166*G166</f>
        <v>4227.937</v>
      </c>
      <c r="I166" s="17">
        <v>23.54</v>
      </c>
      <c r="J166" s="13">
        <f>G166*(1+I166/100)</f>
        <v>272.751612</v>
      </c>
      <c r="K166" s="13">
        <f>F166*J166</f>
        <v>5223.1933698</v>
      </c>
      <c r="L166" s="13">
        <v>220.78</v>
      </c>
      <c r="M166" s="13">
        <f>F166*L166</f>
        <v>4227.937</v>
      </c>
      <c r="N166" s="13">
        <f>M166*(1+23.5400/100)</f>
        <v>5223.1933698</v>
      </c>
      <c r="O166" s="17">
        <f>IF(L166=0,0,((G166-L166)/L166)*100)</f>
        <v>0</v>
      </c>
    </row>
    <row r="167" spans="1:15">
      <c r="A167" s="7" t="s">
        <v>298</v>
      </c>
      <c r="B167" s="7" t="s">
        <v>92</v>
      </c>
      <c r="C167" s="7" t="s">
        <v>40</v>
      </c>
      <c r="D167" s="7" t="s">
        <v>93</v>
      </c>
      <c r="E167" s="7" t="s">
        <v>42</v>
      </c>
      <c r="F167" s="7">
        <v>19.15</v>
      </c>
      <c r="G167" s="20">
        <v>71.69</v>
      </c>
      <c r="H167" s="13">
        <f>F167*G167</f>
        <v>1372.8635</v>
      </c>
      <c r="I167" s="17">
        <v>23.54</v>
      </c>
      <c r="J167" s="13">
        <f>G167*(1+I167/100)</f>
        <v>88.565826</v>
      </c>
      <c r="K167" s="13">
        <f>F167*J167</f>
        <v>1696.0355679</v>
      </c>
      <c r="L167" s="13">
        <v>71.69</v>
      </c>
      <c r="M167" s="13">
        <f>F167*L167</f>
        <v>1372.8635</v>
      </c>
      <c r="N167" s="13">
        <f>M167*(1+23.5400/100)</f>
        <v>1696.0355679</v>
      </c>
      <c r="O167" s="17">
        <f>IF(L167=0,0,((G167-L167)/L167)*100)</f>
        <v>0</v>
      </c>
    </row>
    <row r="168" spans="1:15">
      <c r="A168" s="7" t="s">
        <v>299</v>
      </c>
      <c r="B168" s="7" t="s">
        <v>95</v>
      </c>
      <c r="C168" s="7" t="s">
        <v>40</v>
      </c>
      <c r="D168" s="7" t="s">
        <v>96</v>
      </c>
      <c r="E168" s="7" t="s">
        <v>42</v>
      </c>
      <c r="F168" s="7">
        <v>19.15</v>
      </c>
      <c r="G168" s="20">
        <v>57.52</v>
      </c>
      <c r="H168" s="13">
        <f>F168*G168</f>
        <v>1101.508</v>
      </c>
      <c r="I168" s="17">
        <v>23.54</v>
      </c>
      <c r="J168" s="13">
        <f>G168*(1+I168/100)</f>
        <v>71.060208</v>
      </c>
      <c r="K168" s="13">
        <f>F168*J168</f>
        <v>1360.8029832</v>
      </c>
      <c r="L168" s="13">
        <v>57.52</v>
      </c>
      <c r="M168" s="13">
        <f>F168*L168</f>
        <v>1101.508</v>
      </c>
      <c r="N168" s="13">
        <f>M168*(1+23.5400/100)</f>
        <v>1360.8029832</v>
      </c>
      <c r="O168" s="17">
        <f>IF(L168=0,0,((G168-L168)/L168)*100)</f>
        <v>0</v>
      </c>
    </row>
    <row r="169" spans="1:15">
      <c r="A169" s="7" t="s">
        <v>300</v>
      </c>
      <c r="B169" s="7" t="s">
        <v>225</v>
      </c>
      <c r="C169" s="7" t="s">
        <v>33</v>
      </c>
      <c r="D169" s="7" t="s">
        <v>226</v>
      </c>
      <c r="E169" s="7" t="s">
        <v>35</v>
      </c>
      <c r="F169" s="7">
        <v>2.0</v>
      </c>
      <c r="G169" s="20">
        <v>525.22</v>
      </c>
      <c r="H169" s="13">
        <f>F169*G169</f>
        <v>1050.44</v>
      </c>
      <c r="I169" s="17">
        <v>23.54</v>
      </c>
      <c r="J169" s="13">
        <f>G169*(1+I169/100)</f>
        <v>648.856788</v>
      </c>
      <c r="K169" s="13">
        <f>F169*J169</f>
        <v>1297.713576</v>
      </c>
      <c r="L169" s="13">
        <v>525.22</v>
      </c>
      <c r="M169" s="13">
        <f>F169*L169</f>
        <v>1050.44</v>
      </c>
      <c r="N169" s="13">
        <f>M169*(1+23.5400/100)</f>
        <v>1297.713576</v>
      </c>
      <c r="O169" s="17">
        <f>IF(L169=0,0,((G169-L169)/L169)*100)</f>
        <v>0</v>
      </c>
    </row>
    <row r="170" spans="1:15">
      <c r="A170" s="7" t="s">
        <v>301</v>
      </c>
      <c r="B170" s="7" t="s">
        <v>236</v>
      </c>
      <c r="C170" s="7" t="s">
        <v>33</v>
      </c>
      <c r="D170" s="7" t="s">
        <v>237</v>
      </c>
      <c r="E170" s="7" t="s">
        <v>35</v>
      </c>
      <c r="F170" s="7">
        <v>2.0</v>
      </c>
      <c r="G170" s="20">
        <v>525.22</v>
      </c>
      <c r="H170" s="13">
        <f>F170*G170</f>
        <v>1050.44</v>
      </c>
      <c r="I170" s="17">
        <v>23.54</v>
      </c>
      <c r="J170" s="13">
        <f>G170*(1+I170/100)</f>
        <v>648.856788</v>
      </c>
      <c r="K170" s="13">
        <f>F170*J170</f>
        <v>1297.713576</v>
      </c>
      <c r="L170" s="13">
        <v>525.22</v>
      </c>
      <c r="M170" s="13">
        <f>F170*L170</f>
        <v>1050.44</v>
      </c>
      <c r="N170" s="13">
        <f>M170*(1+23.5400/100)</f>
        <v>1297.713576</v>
      </c>
      <c r="O170" s="17">
        <f>IF(L170=0,0,((G170-L170)/L170)*100)</f>
        <v>0</v>
      </c>
    </row>
    <row r="171" spans="1:15">
      <c r="A171" s="6" t="s">
        <v>302</v>
      </c>
      <c r="B171" s="6" t="s">
        <v>302</v>
      </c>
      <c r="C171" s="6" t="s">
        <v>27</v>
      </c>
      <c r="D171" s="6" t="s">
        <v>239</v>
      </c>
      <c r="E171" s="6" t="s">
        <v>27</v>
      </c>
      <c r="F171" s="6" t="s">
        <v>27</v>
      </c>
      <c r="G171" s="12" t="s">
        <v>27</v>
      </c>
      <c r="H171" s="12">
        <f>SUM(H172,H173,H174,H175,H176,H177,H178,H179,H180,H181,H182,H183)</f>
        <v>3558.9376</v>
      </c>
      <c r="I171" s="16" t="s">
        <v>27</v>
      </c>
      <c r="J171" s="12" t="s">
        <v>27</v>
      </c>
      <c r="K171" s="12">
        <f>SUM(K172,K173,K174,K175,K176,K177,K178,K179,K180,K181,K182,K183)</f>
        <v>4396.71151104</v>
      </c>
      <c r="L171" s="12" t="s">
        <v>27</v>
      </c>
      <c r="M171" s="12">
        <f>SUM(M172,M173,M174,M175,M176,M177,M178,M179,M180,M181,M182,M183)</f>
        <v>3558.9376</v>
      </c>
      <c r="N171" s="12">
        <f>SUM(N172,N173,N174,N175,N176,N177,N178,N179,N180,N181,N182,N183)</f>
        <v>4396.71151104</v>
      </c>
      <c r="O171" s="16">
        <f>IF(SUM(M172,M173,M174,M175,M176,M177,M178,M179,M180,M181,M182,M183)=0,0,SUM(O172*M172/100,O173*M173/100,O174*M174/100,O175*M175/100,O176*M176/100,O177*M177/100,O178*M178/100,O179*M179/100,O180*M180/100,O181*M181/100,O182*M182/100,O183*M183/100)/SUM(M172,M173,M174,M175,M176,M177,M178,M179,M180,M181,M182,M183)*100)</f>
        <v>0</v>
      </c>
    </row>
    <row r="172" spans="1:15">
      <c r="A172" s="7" t="s">
        <v>303</v>
      </c>
      <c r="B172" s="7" t="s">
        <v>48</v>
      </c>
      <c r="C172" s="7" t="s">
        <v>40</v>
      </c>
      <c r="D172" s="7" t="s">
        <v>78</v>
      </c>
      <c r="E172" s="7" t="s">
        <v>42</v>
      </c>
      <c r="F172" s="7">
        <v>4.4</v>
      </c>
      <c r="G172" s="20">
        <v>7.57</v>
      </c>
      <c r="H172" s="13">
        <f>F172*G172</f>
        <v>33.308</v>
      </c>
      <c r="I172" s="17">
        <v>23.54</v>
      </c>
      <c r="J172" s="13">
        <f>G172*(1+I172/100)</f>
        <v>9.351978</v>
      </c>
      <c r="K172" s="13">
        <f>F172*J172</f>
        <v>41.1487032</v>
      </c>
      <c r="L172" s="13">
        <v>7.57</v>
      </c>
      <c r="M172" s="13">
        <f>F172*L172</f>
        <v>33.308</v>
      </c>
      <c r="N172" s="13">
        <f>M172*(1+23.5400/100)</f>
        <v>41.1487032</v>
      </c>
      <c r="O172" s="17">
        <f>IF(L172=0,0,((G172-L172)/L172)*100)</f>
        <v>0</v>
      </c>
    </row>
    <row r="173" spans="1:15">
      <c r="A173" s="7" t="s">
        <v>304</v>
      </c>
      <c r="B173" s="7" t="s">
        <v>51</v>
      </c>
      <c r="C173" s="7" t="s">
        <v>40</v>
      </c>
      <c r="D173" s="7" t="s">
        <v>80</v>
      </c>
      <c r="E173" s="7" t="s">
        <v>53</v>
      </c>
      <c r="F173" s="7">
        <v>0.22</v>
      </c>
      <c r="G173" s="20">
        <v>10.46</v>
      </c>
      <c r="H173" s="13">
        <f>F173*G173</f>
        <v>2.3012</v>
      </c>
      <c r="I173" s="17">
        <v>23.54</v>
      </c>
      <c r="J173" s="13">
        <f>G173*(1+I173/100)</f>
        <v>12.922284</v>
      </c>
      <c r="K173" s="13">
        <f>F173*J173</f>
        <v>2.84290248</v>
      </c>
      <c r="L173" s="13">
        <v>10.46</v>
      </c>
      <c r="M173" s="13">
        <f>F173*L173</f>
        <v>2.3012</v>
      </c>
      <c r="N173" s="13">
        <f>M173*(1+23.5400/100)</f>
        <v>2.84290248</v>
      </c>
      <c r="O173" s="17">
        <f>IF(L173=0,0,((G173-L173)/L173)*100)</f>
        <v>0</v>
      </c>
    </row>
    <row r="174" spans="1:15">
      <c r="A174" s="7" t="s">
        <v>305</v>
      </c>
      <c r="B174" s="7" t="s">
        <v>55</v>
      </c>
      <c r="C174" s="7" t="s">
        <v>40</v>
      </c>
      <c r="D174" s="7" t="s">
        <v>82</v>
      </c>
      <c r="E174" s="7" t="s">
        <v>57</v>
      </c>
      <c r="F174" s="7">
        <v>2.15</v>
      </c>
      <c r="G174" s="20">
        <v>3.22</v>
      </c>
      <c r="H174" s="13">
        <f>F174*G174</f>
        <v>6.923</v>
      </c>
      <c r="I174" s="17">
        <v>23.54</v>
      </c>
      <c r="J174" s="13">
        <f>G174*(1+I174/100)</f>
        <v>3.977988</v>
      </c>
      <c r="K174" s="13">
        <f>F174*J174</f>
        <v>8.5526742</v>
      </c>
      <c r="L174" s="13">
        <v>3.22</v>
      </c>
      <c r="M174" s="13">
        <f>F174*L174</f>
        <v>6.923</v>
      </c>
      <c r="N174" s="13">
        <f>M174*(1+23.5400/100)</f>
        <v>8.5526742</v>
      </c>
      <c r="O174" s="17">
        <f>IF(L174=0,0,((G174-L174)/L174)*100)</f>
        <v>0</v>
      </c>
    </row>
    <row r="175" spans="1:15">
      <c r="A175" s="7" t="s">
        <v>306</v>
      </c>
      <c r="B175" s="7" t="s">
        <v>59</v>
      </c>
      <c r="C175" s="7" t="s">
        <v>40</v>
      </c>
      <c r="D175" s="7" t="s">
        <v>84</v>
      </c>
      <c r="E175" s="7" t="s">
        <v>42</v>
      </c>
      <c r="F175" s="7">
        <v>4.1</v>
      </c>
      <c r="G175" s="20">
        <v>1.79</v>
      </c>
      <c r="H175" s="13">
        <f>F175*G175</f>
        <v>7.339</v>
      </c>
      <c r="I175" s="17">
        <v>23.54</v>
      </c>
      <c r="J175" s="13">
        <f>G175*(1+I175/100)</f>
        <v>2.211366</v>
      </c>
      <c r="K175" s="13">
        <f>F175*J175</f>
        <v>9.0666006</v>
      </c>
      <c r="L175" s="13">
        <v>1.79</v>
      </c>
      <c r="M175" s="13">
        <f>F175*L175</f>
        <v>7.339</v>
      </c>
      <c r="N175" s="13">
        <f>M175*(1+23.5400/100)</f>
        <v>9.0666006</v>
      </c>
      <c r="O175" s="17">
        <f>IF(L175=0,0,((G175-L175)/L175)*100)</f>
        <v>0</v>
      </c>
    </row>
    <row r="176" spans="1:15">
      <c r="A176" s="7" t="s">
        <v>307</v>
      </c>
      <c r="B176" s="7" t="s">
        <v>89</v>
      </c>
      <c r="C176" s="7" t="s">
        <v>40</v>
      </c>
      <c r="D176" s="7" t="s">
        <v>90</v>
      </c>
      <c r="E176" s="7" t="s">
        <v>42</v>
      </c>
      <c r="F176" s="7">
        <v>4.1</v>
      </c>
      <c r="G176" s="20">
        <v>220.78</v>
      </c>
      <c r="H176" s="13">
        <f>F176*G176</f>
        <v>905.198</v>
      </c>
      <c r="I176" s="17">
        <v>23.54</v>
      </c>
      <c r="J176" s="13">
        <f>G176*(1+I176/100)</f>
        <v>272.751612</v>
      </c>
      <c r="K176" s="13">
        <f>F176*J176</f>
        <v>1118.2816092</v>
      </c>
      <c r="L176" s="13">
        <v>220.78</v>
      </c>
      <c r="M176" s="13">
        <f>F176*L176</f>
        <v>905.198</v>
      </c>
      <c r="N176" s="13">
        <f>M176*(1+23.5400/100)</f>
        <v>1118.2816092</v>
      </c>
      <c r="O176" s="17">
        <f>IF(L176=0,0,((G176-L176)/L176)*100)</f>
        <v>0</v>
      </c>
    </row>
    <row r="177" spans="1:15">
      <c r="A177" s="7" t="s">
        <v>308</v>
      </c>
      <c r="B177" s="7" t="s">
        <v>118</v>
      </c>
      <c r="C177" s="7" t="s">
        <v>40</v>
      </c>
      <c r="D177" s="7" t="s">
        <v>119</v>
      </c>
      <c r="E177" s="7" t="s">
        <v>100</v>
      </c>
      <c r="F177" s="7">
        <v>13.68</v>
      </c>
      <c r="G177" s="20">
        <v>13.0</v>
      </c>
      <c r="H177" s="13">
        <f>F177*G177</f>
        <v>177.84</v>
      </c>
      <c r="I177" s="17">
        <v>23.54</v>
      </c>
      <c r="J177" s="13">
        <f>G177*(1+I177/100)</f>
        <v>16.0602</v>
      </c>
      <c r="K177" s="13">
        <f>F177*J177</f>
        <v>219.703536</v>
      </c>
      <c r="L177" s="13">
        <v>13.0</v>
      </c>
      <c r="M177" s="13">
        <f>F177*L177</f>
        <v>177.84</v>
      </c>
      <c r="N177" s="13">
        <f>M177*(1+23.5400/100)</f>
        <v>219.703536</v>
      </c>
      <c r="O177" s="17">
        <f>IF(L177=0,0,((G177-L177)/L177)*100)</f>
        <v>0</v>
      </c>
    </row>
    <row r="178" spans="1:15">
      <c r="A178" s="7" t="s">
        <v>309</v>
      </c>
      <c r="B178" s="7" t="s">
        <v>68</v>
      </c>
      <c r="C178" s="7" t="s">
        <v>40</v>
      </c>
      <c r="D178" s="7" t="s">
        <v>121</v>
      </c>
      <c r="E178" s="7" t="s">
        <v>42</v>
      </c>
      <c r="F178" s="7">
        <v>4.1</v>
      </c>
      <c r="G178" s="20">
        <v>4.41</v>
      </c>
      <c r="H178" s="13">
        <f>F178*G178</f>
        <v>18.081</v>
      </c>
      <c r="I178" s="17">
        <v>23.54</v>
      </c>
      <c r="J178" s="13">
        <f>G178*(1+I178/100)</f>
        <v>5.448114</v>
      </c>
      <c r="K178" s="13">
        <f>F178*J178</f>
        <v>22.3372674</v>
      </c>
      <c r="L178" s="13">
        <v>4.41</v>
      </c>
      <c r="M178" s="13">
        <f>F178*L178</f>
        <v>18.081</v>
      </c>
      <c r="N178" s="13">
        <f>M178*(1+23.5400/100)</f>
        <v>22.3372674</v>
      </c>
      <c r="O178" s="17">
        <f>IF(L178=0,0,((G178-L178)/L178)*100)</f>
        <v>0</v>
      </c>
    </row>
    <row r="179" spans="1:15">
      <c r="A179" s="7" t="s">
        <v>310</v>
      </c>
      <c r="B179" s="7" t="s">
        <v>71</v>
      </c>
      <c r="C179" s="7" t="s">
        <v>40</v>
      </c>
      <c r="D179" s="7" t="s">
        <v>123</v>
      </c>
      <c r="E179" s="7" t="s">
        <v>42</v>
      </c>
      <c r="F179" s="7">
        <v>4.1</v>
      </c>
      <c r="G179" s="20">
        <v>10.95</v>
      </c>
      <c r="H179" s="13">
        <f>F179*G179</f>
        <v>44.895</v>
      </c>
      <c r="I179" s="17">
        <v>23.54</v>
      </c>
      <c r="J179" s="13">
        <f>G179*(1+I179/100)</f>
        <v>13.52763</v>
      </c>
      <c r="K179" s="13">
        <f>F179*J179</f>
        <v>55.463283</v>
      </c>
      <c r="L179" s="13">
        <v>10.95</v>
      </c>
      <c r="M179" s="13">
        <f>F179*L179</f>
        <v>44.895</v>
      </c>
      <c r="N179" s="13">
        <f>M179*(1+23.5400/100)</f>
        <v>55.463283</v>
      </c>
      <c r="O179" s="17">
        <f>IF(L179=0,0,((G179-L179)/L179)*100)</f>
        <v>0</v>
      </c>
    </row>
    <row r="180" spans="1:15">
      <c r="A180" s="7" t="s">
        <v>311</v>
      </c>
      <c r="B180" s="7" t="s">
        <v>108</v>
      </c>
      <c r="C180" s="7" t="s">
        <v>33</v>
      </c>
      <c r="D180" s="7" t="s">
        <v>109</v>
      </c>
      <c r="E180" s="7" t="s">
        <v>42</v>
      </c>
      <c r="F180" s="7">
        <v>4.1</v>
      </c>
      <c r="G180" s="20">
        <v>6.03</v>
      </c>
      <c r="H180" s="13">
        <f>F180*G180</f>
        <v>24.723</v>
      </c>
      <c r="I180" s="17">
        <v>23.54</v>
      </c>
      <c r="J180" s="13">
        <f>G180*(1+I180/100)</f>
        <v>7.449462</v>
      </c>
      <c r="K180" s="13">
        <f>F180*J180</f>
        <v>30.5427942</v>
      </c>
      <c r="L180" s="13">
        <v>6.03</v>
      </c>
      <c r="M180" s="13">
        <f>F180*L180</f>
        <v>24.723</v>
      </c>
      <c r="N180" s="13">
        <f>M180*(1+23.5400/100)</f>
        <v>30.5427942</v>
      </c>
      <c r="O180" s="17">
        <f>IF(L180=0,0,((G180-L180)/L180)*100)</f>
        <v>0</v>
      </c>
    </row>
    <row r="181" spans="1:15">
      <c r="A181" s="7" t="s">
        <v>312</v>
      </c>
      <c r="B181" s="7" t="s">
        <v>111</v>
      </c>
      <c r="C181" s="7" t="s">
        <v>33</v>
      </c>
      <c r="D181" s="7" t="s">
        <v>112</v>
      </c>
      <c r="E181" s="7" t="s">
        <v>42</v>
      </c>
      <c r="F181" s="7">
        <v>4.1</v>
      </c>
      <c r="G181" s="20">
        <v>27.99</v>
      </c>
      <c r="H181" s="13">
        <f>F181*G181</f>
        <v>114.759</v>
      </c>
      <c r="I181" s="17">
        <v>23.54</v>
      </c>
      <c r="J181" s="13">
        <f>G181*(1+I181/100)</f>
        <v>34.578846</v>
      </c>
      <c r="K181" s="13">
        <f>F181*J181</f>
        <v>141.7732686</v>
      </c>
      <c r="L181" s="13">
        <v>27.99</v>
      </c>
      <c r="M181" s="13">
        <f>F181*L181</f>
        <v>114.759</v>
      </c>
      <c r="N181" s="13">
        <f>M181*(1+23.5400/100)</f>
        <v>141.7732686</v>
      </c>
      <c r="O181" s="17">
        <f>IF(L181=0,0,((G181-L181)/L181)*100)</f>
        <v>0</v>
      </c>
    </row>
    <row r="182" spans="1:15">
      <c r="A182" s="7" t="s">
        <v>313</v>
      </c>
      <c r="B182" s="7" t="s">
        <v>115</v>
      </c>
      <c r="C182" s="7" t="s">
        <v>33</v>
      </c>
      <c r="D182" s="7" t="s">
        <v>116</v>
      </c>
      <c r="E182" s="7" t="s">
        <v>42</v>
      </c>
      <c r="F182" s="7">
        <v>4.1</v>
      </c>
      <c r="G182" s="20">
        <v>36.61</v>
      </c>
      <c r="H182" s="13">
        <f>F182*G182</f>
        <v>150.101</v>
      </c>
      <c r="I182" s="17">
        <v>23.54</v>
      </c>
      <c r="J182" s="13">
        <f>G182*(1+I182/100)</f>
        <v>45.227994</v>
      </c>
      <c r="K182" s="13">
        <f>F182*J182</f>
        <v>185.4347754</v>
      </c>
      <c r="L182" s="13">
        <v>36.61</v>
      </c>
      <c r="M182" s="13">
        <f>F182*L182</f>
        <v>150.101</v>
      </c>
      <c r="N182" s="13">
        <f>M182*(1+23.5400/100)</f>
        <v>185.4347754</v>
      </c>
      <c r="O182" s="17">
        <f>IF(L182=0,0,((G182-L182)/L182)*100)</f>
        <v>0</v>
      </c>
    </row>
    <row r="183" spans="1:15">
      <c r="A183" s="7" t="s">
        <v>314</v>
      </c>
      <c r="B183" s="7" t="s">
        <v>252</v>
      </c>
      <c r="C183" s="7" t="s">
        <v>40</v>
      </c>
      <c r="D183" s="7" t="s">
        <v>253</v>
      </c>
      <c r="E183" s="7" t="s">
        <v>100</v>
      </c>
      <c r="F183" s="7">
        <v>2.02</v>
      </c>
      <c r="G183" s="20">
        <v>1026.47</v>
      </c>
      <c r="H183" s="13">
        <f>F183*G183</f>
        <v>2073.4694</v>
      </c>
      <c r="I183" s="17">
        <v>23.54</v>
      </c>
      <c r="J183" s="13">
        <f>G183*(1+I183/100)</f>
        <v>1268.101038</v>
      </c>
      <c r="K183" s="13">
        <f>F183*J183</f>
        <v>2561.56409676</v>
      </c>
      <c r="L183" s="13">
        <v>1026.47</v>
      </c>
      <c r="M183" s="13">
        <f>F183*L183</f>
        <v>2073.4694</v>
      </c>
      <c r="N183" s="13">
        <f>M183*(1+23.5400/100)</f>
        <v>2561.56409676</v>
      </c>
      <c r="O183" s="17">
        <f>IF(L183=0,0,((G183-L183)/L183)*100)</f>
        <v>0</v>
      </c>
    </row>
    <row r="184" spans="1:15">
      <c r="A184" s="6" t="s">
        <v>315</v>
      </c>
      <c r="B184" s="6" t="s">
        <v>315</v>
      </c>
      <c r="C184" s="6" t="s">
        <v>27</v>
      </c>
      <c r="D184" s="6" t="s">
        <v>258</v>
      </c>
      <c r="E184" s="6" t="s">
        <v>27</v>
      </c>
      <c r="F184" s="6" t="s">
        <v>27</v>
      </c>
      <c r="G184" s="12" t="s">
        <v>27</v>
      </c>
      <c r="H184" s="12">
        <f>SUM(H185,H186,H187,H188,H189,H190,H191,H192,H193,H194)</f>
        <v>7871.3227</v>
      </c>
      <c r="I184" s="16" t="s">
        <v>27</v>
      </c>
      <c r="J184" s="12" t="s">
        <v>27</v>
      </c>
      <c r="K184" s="12">
        <f>SUM(K185,K186,K187,K188,K189,K190,K191,K192,K193,K194)</f>
        <v>9724.23206358</v>
      </c>
      <c r="L184" s="12" t="s">
        <v>27</v>
      </c>
      <c r="M184" s="12">
        <f>SUM(M185,M186,M187,M188,M189,M190,M191,M192,M193,M194)</f>
        <v>7871.3227</v>
      </c>
      <c r="N184" s="12">
        <f>SUM(N185,N186,N187,N188,N189,N190,N191,N192,N193,N194)</f>
        <v>9724.23206358</v>
      </c>
      <c r="O184" s="16">
        <f>IF(SUM(M185,M186,M187,M188,M189,M190,M191,M192,M193,M194)=0,0,SUM(O185*M185/100,O186*M186/100,O187*M187/100,O188*M188/100,O189*M189/100,O190*M190/100,O191*M191/100,O192*M192/100,O193*M193/100,O194*M194/100)/SUM(M185,M186,M187,M188,M189,M190,M191,M192,M193,M194)*100)</f>
        <v>0</v>
      </c>
    </row>
    <row r="185" spans="1:15">
      <c r="A185" s="7" t="s">
        <v>316</v>
      </c>
      <c r="B185" s="7" t="s">
        <v>260</v>
      </c>
      <c r="C185" s="7" t="s">
        <v>40</v>
      </c>
      <c r="D185" s="7" t="s">
        <v>261</v>
      </c>
      <c r="E185" s="7" t="s">
        <v>42</v>
      </c>
      <c r="F185" s="7">
        <v>19.15</v>
      </c>
      <c r="G185" s="20">
        <v>51.95</v>
      </c>
      <c r="H185" s="13">
        <f>F185*G185</f>
        <v>994.8425</v>
      </c>
      <c r="I185" s="17">
        <v>23.54</v>
      </c>
      <c r="J185" s="13">
        <f>G185*(1+I185/100)</f>
        <v>64.17903</v>
      </c>
      <c r="K185" s="13">
        <f>F185*J185</f>
        <v>1229.0284245</v>
      </c>
      <c r="L185" s="13">
        <v>51.95</v>
      </c>
      <c r="M185" s="13">
        <f>F185*L185</f>
        <v>994.8425</v>
      </c>
      <c r="N185" s="13">
        <f>M185*(1+23.5400/100)</f>
        <v>1229.0284245</v>
      </c>
      <c r="O185" s="17">
        <f>IF(L185=0,0,((G185-L185)/L185)*100)</f>
        <v>0</v>
      </c>
    </row>
    <row r="186" spans="1:15">
      <c r="A186" s="7" t="s">
        <v>317</v>
      </c>
      <c r="B186" s="7" t="s">
        <v>263</v>
      </c>
      <c r="C186" s="7" t="s">
        <v>40</v>
      </c>
      <c r="D186" s="7" t="s">
        <v>264</v>
      </c>
      <c r="E186" s="7" t="s">
        <v>35</v>
      </c>
      <c r="F186" s="7">
        <v>3.0</v>
      </c>
      <c r="G186" s="20">
        <v>672.33</v>
      </c>
      <c r="H186" s="13">
        <f>F186*G186</f>
        <v>2016.99</v>
      </c>
      <c r="I186" s="17">
        <v>23.54</v>
      </c>
      <c r="J186" s="13">
        <f>G186*(1+I186/100)</f>
        <v>830.596482</v>
      </c>
      <c r="K186" s="13">
        <f>F186*J186</f>
        <v>2491.789446</v>
      </c>
      <c r="L186" s="13">
        <v>672.33</v>
      </c>
      <c r="M186" s="13">
        <f>F186*L186</f>
        <v>2016.99</v>
      </c>
      <c r="N186" s="13">
        <f>M186*(1+23.5400/100)</f>
        <v>2491.789446</v>
      </c>
      <c r="O186" s="17">
        <f>IF(L186=0,0,((G186-L186)/L186)*100)</f>
        <v>0</v>
      </c>
    </row>
    <row r="187" spans="1:15">
      <c r="A187" s="7" t="s">
        <v>318</v>
      </c>
      <c r="B187" s="7" t="s">
        <v>266</v>
      </c>
      <c r="C187" s="7" t="s">
        <v>40</v>
      </c>
      <c r="D187" s="7" t="s">
        <v>267</v>
      </c>
      <c r="E187" s="7" t="s">
        <v>42</v>
      </c>
      <c r="F187" s="7">
        <v>19.15</v>
      </c>
      <c r="G187" s="20">
        <v>190.77</v>
      </c>
      <c r="H187" s="13">
        <f>F187*G187</f>
        <v>3653.2455</v>
      </c>
      <c r="I187" s="17">
        <v>23.54</v>
      </c>
      <c r="J187" s="13">
        <f>G187*(1+I187/100)</f>
        <v>235.677258</v>
      </c>
      <c r="K187" s="13">
        <f>F187*J187</f>
        <v>4513.2194907</v>
      </c>
      <c r="L187" s="13">
        <v>190.77</v>
      </c>
      <c r="M187" s="13">
        <f>F187*L187</f>
        <v>3653.2455</v>
      </c>
      <c r="N187" s="13">
        <f>M187*(1+23.5400/100)</f>
        <v>4513.2194907</v>
      </c>
      <c r="O187" s="17">
        <f>IF(L187=0,0,((G187-L187)/L187)*100)</f>
        <v>0</v>
      </c>
    </row>
    <row r="188" spans="1:15">
      <c r="A188" s="7" t="s">
        <v>319</v>
      </c>
      <c r="B188" s="7" t="s">
        <v>269</v>
      </c>
      <c r="C188" s="7" t="s">
        <v>40</v>
      </c>
      <c r="D188" s="7" t="s">
        <v>270</v>
      </c>
      <c r="E188" s="7" t="s">
        <v>100</v>
      </c>
      <c r="F188" s="7">
        <v>9.36</v>
      </c>
      <c r="G188" s="20">
        <v>56.17</v>
      </c>
      <c r="H188" s="13">
        <f>F188*G188</f>
        <v>525.7512</v>
      </c>
      <c r="I188" s="17">
        <v>23.54</v>
      </c>
      <c r="J188" s="13">
        <f>G188*(1+I188/100)</f>
        <v>69.392418</v>
      </c>
      <c r="K188" s="13">
        <f>F188*J188</f>
        <v>649.51303248</v>
      </c>
      <c r="L188" s="13">
        <v>56.17</v>
      </c>
      <c r="M188" s="13">
        <f>F188*L188</f>
        <v>525.7512</v>
      </c>
      <c r="N188" s="13">
        <f>M188*(1+23.5400/100)</f>
        <v>649.51303248</v>
      </c>
      <c r="O188" s="17">
        <f>IF(L188=0,0,((G188-L188)/L188)*100)</f>
        <v>0</v>
      </c>
    </row>
    <row r="189" spans="1:15">
      <c r="A189" s="7" t="s">
        <v>320</v>
      </c>
      <c r="B189" s="7" t="s">
        <v>272</v>
      </c>
      <c r="C189" s="7" t="s">
        <v>40</v>
      </c>
      <c r="D189" s="7" t="s">
        <v>273</v>
      </c>
      <c r="E189" s="7" t="s">
        <v>100</v>
      </c>
      <c r="F189" s="7">
        <v>3.03</v>
      </c>
      <c r="G189" s="20">
        <v>61.85</v>
      </c>
      <c r="H189" s="13">
        <f>F189*G189</f>
        <v>187.4055</v>
      </c>
      <c r="I189" s="17">
        <v>23.54</v>
      </c>
      <c r="J189" s="13">
        <f>G189*(1+I189/100)</f>
        <v>76.40949</v>
      </c>
      <c r="K189" s="13">
        <f>F189*J189</f>
        <v>231.5207547</v>
      </c>
      <c r="L189" s="13">
        <v>61.85</v>
      </c>
      <c r="M189" s="13">
        <f>F189*L189</f>
        <v>187.4055</v>
      </c>
      <c r="N189" s="13">
        <f>M189*(1+23.5400/100)</f>
        <v>231.5207547</v>
      </c>
      <c r="O189" s="17">
        <f>IF(L189=0,0,((G189-L189)/L189)*100)</f>
        <v>0</v>
      </c>
    </row>
    <row r="190" spans="1:15">
      <c r="A190" s="7" t="s">
        <v>321</v>
      </c>
      <c r="B190" s="7" t="s">
        <v>275</v>
      </c>
      <c r="C190" s="7" t="s">
        <v>40</v>
      </c>
      <c r="D190" s="7" t="s">
        <v>276</v>
      </c>
      <c r="E190" s="7" t="s">
        <v>100</v>
      </c>
      <c r="F190" s="7">
        <v>9.0</v>
      </c>
      <c r="G190" s="20">
        <v>27.26</v>
      </c>
      <c r="H190" s="13">
        <f>F190*G190</f>
        <v>245.34</v>
      </c>
      <c r="I190" s="17">
        <v>23.54</v>
      </c>
      <c r="J190" s="13">
        <f>G190*(1+I190/100)</f>
        <v>33.677004</v>
      </c>
      <c r="K190" s="13">
        <f>F190*J190</f>
        <v>303.093036</v>
      </c>
      <c r="L190" s="13">
        <v>27.26</v>
      </c>
      <c r="M190" s="13">
        <f>F190*L190</f>
        <v>245.34</v>
      </c>
      <c r="N190" s="13">
        <f>M190*(1+23.5400/100)</f>
        <v>303.093036</v>
      </c>
      <c r="O190" s="17">
        <f>IF(L190=0,0,((G190-L190)/L190)*100)</f>
        <v>0</v>
      </c>
    </row>
    <row r="191" spans="1:15">
      <c r="A191" s="7" t="s">
        <v>322</v>
      </c>
      <c r="B191" s="7" t="s">
        <v>278</v>
      </c>
      <c r="C191" s="7" t="s">
        <v>40</v>
      </c>
      <c r="D191" s="7" t="s">
        <v>279</v>
      </c>
      <c r="E191" s="7" t="s">
        <v>35</v>
      </c>
      <c r="F191" s="7">
        <v>1.0</v>
      </c>
      <c r="G191" s="20">
        <v>35.23</v>
      </c>
      <c r="H191" s="13">
        <f>F191*G191</f>
        <v>35.23</v>
      </c>
      <c r="I191" s="17">
        <v>23.54</v>
      </c>
      <c r="J191" s="13">
        <f>G191*(1+I191/100)</f>
        <v>43.523142</v>
      </c>
      <c r="K191" s="13">
        <f>F191*J191</f>
        <v>43.523142</v>
      </c>
      <c r="L191" s="13">
        <v>35.23</v>
      </c>
      <c r="M191" s="13">
        <f>F191*L191</f>
        <v>35.23</v>
      </c>
      <c r="N191" s="13">
        <f>M191*(1+23.5400/100)</f>
        <v>43.523142</v>
      </c>
      <c r="O191" s="17">
        <f>IF(L191=0,0,((G191-L191)/L191)*100)</f>
        <v>0</v>
      </c>
    </row>
    <row r="192" spans="1:15">
      <c r="A192" s="7" t="s">
        <v>323</v>
      </c>
      <c r="B192" s="7" t="s">
        <v>281</v>
      </c>
      <c r="C192" s="7" t="s">
        <v>40</v>
      </c>
      <c r="D192" s="7" t="s">
        <v>282</v>
      </c>
      <c r="E192" s="7" t="s">
        <v>35</v>
      </c>
      <c r="F192" s="7">
        <v>2.0</v>
      </c>
      <c r="G192" s="20">
        <v>30.26</v>
      </c>
      <c r="H192" s="13">
        <f>F192*G192</f>
        <v>60.52</v>
      </c>
      <c r="I192" s="17">
        <v>23.54</v>
      </c>
      <c r="J192" s="13">
        <f>G192*(1+I192/100)</f>
        <v>37.383204</v>
      </c>
      <c r="K192" s="13">
        <f>F192*J192</f>
        <v>74.766408</v>
      </c>
      <c r="L192" s="13">
        <v>30.26</v>
      </c>
      <c r="M192" s="13">
        <f>F192*L192</f>
        <v>60.52</v>
      </c>
      <c r="N192" s="13">
        <f>M192*(1+23.5400/100)</f>
        <v>74.766408</v>
      </c>
      <c r="O192" s="17">
        <f>IF(L192=0,0,((G192-L192)/L192)*100)</f>
        <v>0</v>
      </c>
    </row>
    <row r="193" spans="1:15">
      <c r="A193" s="7" t="s">
        <v>324</v>
      </c>
      <c r="B193" s="7" t="s">
        <v>284</v>
      </c>
      <c r="C193" s="7" t="s">
        <v>40</v>
      </c>
      <c r="D193" s="7" t="s">
        <v>285</v>
      </c>
      <c r="E193" s="7" t="s">
        <v>100</v>
      </c>
      <c r="F193" s="7">
        <v>6.8</v>
      </c>
      <c r="G193" s="20">
        <v>19.03</v>
      </c>
      <c r="H193" s="13">
        <f>F193*G193</f>
        <v>129.404</v>
      </c>
      <c r="I193" s="17">
        <v>23.54</v>
      </c>
      <c r="J193" s="13">
        <f>G193*(1+I193/100)</f>
        <v>23.509662</v>
      </c>
      <c r="K193" s="13">
        <f>F193*J193</f>
        <v>159.8657016</v>
      </c>
      <c r="L193" s="13">
        <v>19.03</v>
      </c>
      <c r="M193" s="13">
        <f>F193*L193</f>
        <v>129.404</v>
      </c>
      <c r="N193" s="13">
        <f>M193*(1+23.5400/100)</f>
        <v>159.8657016</v>
      </c>
      <c r="O193" s="17">
        <f>IF(L193=0,0,((G193-L193)/L193)*100)</f>
        <v>0</v>
      </c>
    </row>
    <row r="194" spans="1:15">
      <c r="A194" s="7" t="s">
        <v>325</v>
      </c>
      <c r="B194" s="7" t="s">
        <v>287</v>
      </c>
      <c r="C194" s="7" t="s">
        <v>40</v>
      </c>
      <c r="D194" s="7" t="s">
        <v>288</v>
      </c>
      <c r="E194" s="7" t="s">
        <v>100</v>
      </c>
      <c r="F194" s="7">
        <v>2.2</v>
      </c>
      <c r="G194" s="20">
        <v>10.27</v>
      </c>
      <c r="H194" s="13">
        <f>F194*G194</f>
        <v>22.594</v>
      </c>
      <c r="I194" s="17">
        <v>23.54</v>
      </c>
      <c r="J194" s="13">
        <f>G194*(1+I194/100)</f>
        <v>12.687558</v>
      </c>
      <c r="K194" s="13">
        <f>F194*J194</f>
        <v>27.9126276</v>
      </c>
      <c r="L194" s="13">
        <v>10.27</v>
      </c>
      <c r="M194" s="13">
        <f>F194*L194</f>
        <v>22.594</v>
      </c>
      <c r="N194" s="13">
        <f>M194*(1+23.5400/100)</f>
        <v>27.9126276</v>
      </c>
      <c r="O194" s="17">
        <f>IF(L194=0,0,((G194-L194)/L194)*100)</f>
        <v>0</v>
      </c>
    </row>
    <row r="195" spans="1:15">
      <c r="A195" s="6" t="s">
        <v>326</v>
      </c>
      <c r="B195" s="6" t="s">
        <v>326</v>
      </c>
      <c r="C195" s="6" t="s">
        <v>27</v>
      </c>
      <c r="D195" s="6" t="s">
        <v>327</v>
      </c>
      <c r="E195" s="6" t="s">
        <v>27</v>
      </c>
      <c r="F195" s="6" t="s">
        <v>27</v>
      </c>
      <c r="G195" s="12" t="s">
        <v>27</v>
      </c>
      <c r="H195" s="12">
        <f>SUM(H196,H205,H219)</f>
        <v>27762.3325</v>
      </c>
      <c r="I195" s="16" t="s">
        <v>27</v>
      </c>
      <c r="J195" s="12" t="s">
        <v>27</v>
      </c>
      <c r="K195" s="12">
        <f>SUM(K196,K205,K219)</f>
        <v>34297.5855705</v>
      </c>
      <c r="L195" s="12" t="s">
        <v>27</v>
      </c>
      <c r="M195" s="12">
        <f>SUM(M196,M205,M219)</f>
        <v>27762.3325</v>
      </c>
      <c r="N195" s="12">
        <f>SUM(N196,N205,N219)</f>
        <v>34297.5855705</v>
      </c>
      <c r="O195" s="16">
        <f>IF(SUM(M196,M205,M219)=0,0,SUM(O196*M196/100,O205*M205/100,O219*M219/100)/SUM(M196,M205,M219)*100)</f>
        <v>0</v>
      </c>
    </row>
    <row r="196" spans="1:15">
      <c r="A196" s="6" t="s">
        <v>328</v>
      </c>
      <c r="B196" s="6" t="s">
        <v>328</v>
      </c>
      <c r="C196" s="6" t="s">
        <v>27</v>
      </c>
      <c r="D196" s="6" t="s">
        <v>179</v>
      </c>
      <c r="E196" s="6" t="s">
        <v>27</v>
      </c>
      <c r="F196" s="6" t="s">
        <v>27</v>
      </c>
      <c r="G196" s="12" t="s">
        <v>27</v>
      </c>
      <c r="H196" s="12">
        <f>SUM(H197,H198,H199,H200,H201,H202,H203,H204)</f>
        <v>8778.5784</v>
      </c>
      <c r="I196" s="16" t="s">
        <v>27</v>
      </c>
      <c r="J196" s="12" t="s">
        <v>27</v>
      </c>
      <c r="K196" s="12">
        <f>SUM(K197,K198,K199,K200,K201,K202,K203,K204)</f>
        <v>10845.05575536</v>
      </c>
      <c r="L196" s="12" t="s">
        <v>27</v>
      </c>
      <c r="M196" s="12">
        <f>SUM(M197,M198,M199,M200,M201,M202,M203,M204)</f>
        <v>8778.5784</v>
      </c>
      <c r="N196" s="12">
        <f>SUM(N197,N198,N199,N200,N201,N202,N203,N204)</f>
        <v>10845.05575536</v>
      </c>
      <c r="O196" s="16">
        <f>IF(SUM(M197,M198,M199,M200,M201,M202,M203,M204)=0,0,SUM(O197*M197/100,O198*M198/100,O199*M199/100,O200*M200/100,O201*M201/100,O202*M202/100,O203*M203/100,O204*M204/100)/SUM(M197,M198,M199,M200,M201,M202,M203,M204)*100)</f>
        <v>0</v>
      </c>
    </row>
    <row r="197" spans="1:15">
      <c r="A197" s="7" t="s">
        <v>329</v>
      </c>
      <c r="B197" s="7" t="s">
        <v>48</v>
      </c>
      <c r="C197" s="7" t="s">
        <v>40</v>
      </c>
      <c r="D197" s="7" t="s">
        <v>78</v>
      </c>
      <c r="E197" s="7" t="s">
        <v>42</v>
      </c>
      <c r="F197" s="7">
        <v>20.58</v>
      </c>
      <c r="G197" s="20">
        <v>7.57</v>
      </c>
      <c r="H197" s="13">
        <f>F197*G197</f>
        <v>155.7906</v>
      </c>
      <c r="I197" s="17">
        <v>23.54</v>
      </c>
      <c r="J197" s="13">
        <f>G197*(1+I197/100)</f>
        <v>9.351978</v>
      </c>
      <c r="K197" s="13">
        <f>F197*J197</f>
        <v>192.46370724</v>
      </c>
      <c r="L197" s="13">
        <v>7.57</v>
      </c>
      <c r="M197" s="13">
        <f>F197*L197</f>
        <v>155.7906</v>
      </c>
      <c r="N197" s="13">
        <f>M197*(1+23.5400/100)</f>
        <v>192.46370724</v>
      </c>
      <c r="O197" s="17">
        <f>IF(L197=0,0,((G197-L197)/L197)*100)</f>
        <v>0</v>
      </c>
    </row>
    <row r="198" spans="1:15">
      <c r="A198" s="7" t="s">
        <v>330</v>
      </c>
      <c r="B198" s="7" t="s">
        <v>51</v>
      </c>
      <c r="C198" s="7" t="s">
        <v>40</v>
      </c>
      <c r="D198" s="7" t="s">
        <v>80</v>
      </c>
      <c r="E198" s="7" t="s">
        <v>53</v>
      </c>
      <c r="F198" s="7">
        <v>1.08</v>
      </c>
      <c r="G198" s="20">
        <v>10.46</v>
      </c>
      <c r="H198" s="13">
        <f>F198*G198</f>
        <v>11.2968</v>
      </c>
      <c r="I198" s="17">
        <v>23.54</v>
      </c>
      <c r="J198" s="13">
        <f>G198*(1+I198/100)</f>
        <v>12.922284</v>
      </c>
      <c r="K198" s="13">
        <f>F198*J198</f>
        <v>13.95606672</v>
      </c>
      <c r="L198" s="13">
        <v>10.46</v>
      </c>
      <c r="M198" s="13">
        <f>F198*L198</f>
        <v>11.2968</v>
      </c>
      <c r="N198" s="13">
        <f>M198*(1+23.5400/100)</f>
        <v>13.95606672</v>
      </c>
      <c r="O198" s="17">
        <f>IF(L198=0,0,((G198-L198)/L198)*100)</f>
        <v>0</v>
      </c>
    </row>
    <row r="199" spans="1:15">
      <c r="A199" s="7" t="s">
        <v>331</v>
      </c>
      <c r="B199" s="7" t="s">
        <v>55</v>
      </c>
      <c r="C199" s="7" t="s">
        <v>40</v>
      </c>
      <c r="D199" s="7" t="s">
        <v>82</v>
      </c>
      <c r="E199" s="7" t="s">
        <v>57</v>
      </c>
      <c r="F199" s="7">
        <v>10.8</v>
      </c>
      <c r="G199" s="20">
        <v>3.22</v>
      </c>
      <c r="H199" s="13">
        <f>F199*G199</f>
        <v>34.776</v>
      </c>
      <c r="I199" s="17">
        <v>23.54</v>
      </c>
      <c r="J199" s="13">
        <f>G199*(1+I199/100)</f>
        <v>3.977988</v>
      </c>
      <c r="K199" s="13">
        <f>F199*J199</f>
        <v>42.9622704</v>
      </c>
      <c r="L199" s="13">
        <v>3.22</v>
      </c>
      <c r="M199" s="13">
        <f>F199*L199</f>
        <v>34.776</v>
      </c>
      <c r="N199" s="13">
        <f>M199*(1+23.5400/100)</f>
        <v>42.9622704</v>
      </c>
      <c r="O199" s="17">
        <f>IF(L199=0,0,((G199-L199)/L199)*100)</f>
        <v>0</v>
      </c>
    </row>
    <row r="200" spans="1:15">
      <c r="A200" s="7" t="s">
        <v>332</v>
      </c>
      <c r="B200" s="7" t="s">
        <v>59</v>
      </c>
      <c r="C200" s="7" t="s">
        <v>40</v>
      </c>
      <c r="D200" s="7" t="s">
        <v>84</v>
      </c>
      <c r="E200" s="7" t="s">
        <v>42</v>
      </c>
      <c r="F200" s="7">
        <v>20.58</v>
      </c>
      <c r="G200" s="20">
        <v>1.79</v>
      </c>
      <c r="H200" s="13">
        <f>F200*G200</f>
        <v>36.8382</v>
      </c>
      <c r="I200" s="17">
        <v>23.54</v>
      </c>
      <c r="J200" s="13">
        <f>G200*(1+I200/100)</f>
        <v>2.211366</v>
      </c>
      <c r="K200" s="13">
        <f>F200*J200</f>
        <v>45.50991228</v>
      </c>
      <c r="L200" s="13">
        <v>1.79</v>
      </c>
      <c r="M200" s="13">
        <f>F200*L200</f>
        <v>36.8382</v>
      </c>
      <c r="N200" s="13">
        <f>M200*(1+23.5400/100)</f>
        <v>45.50991228</v>
      </c>
      <c r="O200" s="17">
        <f>IF(L200=0,0,((G200-L200)/L200)*100)</f>
        <v>0</v>
      </c>
    </row>
    <row r="201" spans="1:15">
      <c r="A201" s="7" t="s">
        <v>333</v>
      </c>
      <c r="B201" s="7" t="s">
        <v>86</v>
      </c>
      <c r="C201" s="7" t="s">
        <v>40</v>
      </c>
      <c r="D201" s="7" t="s">
        <v>87</v>
      </c>
      <c r="E201" s="7" t="s">
        <v>42</v>
      </c>
      <c r="F201" s="7">
        <v>20.58</v>
      </c>
      <c r="G201" s="20">
        <v>64.97</v>
      </c>
      <c r="H201" s="13">
        <f>F201*G201</f>
        <v>1337.0826</v>
      </c>
      <c r="I201" s="17">
        <v>23.54</v>
      </c>
      <c r="J201" s="13">
        <f>G201*(1+I201/100)</f>
        <v>80.263938</v>
      </c>
      <c r="K201" s="13">
        <f>F201*J201</f>
        <v>1651.83184404</v>
      </c>
      <c r="L201" s="13">
        <v>64.97</v>
      </c>
      <c r="M201" s="13">
        <f>F201*L201</f>
        <v>1337.0826</v>
      </c>
      <c r="N201" s="13">
        <f>M201*(1+23.5400/100)</f>
        <v>1651.83184404</v>
      </c>
      <c r="O201" s="17">
        <f>IF(L201=0,0,((G201-L201)/L201)*100)</f>
        <v>0</v>
      </c>
    </row>
    <row r="202" spans="1:15">
      <c r="A202" s="7" t="s">
        <v>334</v>
      </c>
      <c r="B202" s="7" t="s">
        <v>89</v>
      </c>
      <c r="C202" s="7" t="s">
        <v>40</v>
      </c>
      <c r="D202" s="7" t="s">
        <v>90</v>
      </c>
      <c r="E202" s="7" t="s">
        <v>42</v>
      </c>
      <c r="F202" s="7">
        <v>20.58</v>
      </c>
      <c r="G202" s="20">
        <v>220.78</v>
      </c>
      <c r="H202" s="13">
        <f>F202*G202</f>
        <v>4543.6524</v>
      </c>
      <c r="I202" s="17">
        <v>23.54</v>
      </c>
      <c r="J202" s="13">
        <f>G202*(1+I202/100)</f>
        <v>272.751612</v>
      </c>
      <c r="K202" s="13">
        <f>F202*J202</f>
        <v>5613.22817496</v>
      </c>
      <c r="L202" s="13">
        <v>220.78</v>
      </c>
      <c r="M202" s="13">
        <f>F202*L202</f>
        <v>4543.6524</v>
      </c>
      <c r="N202" s="13">
        <f>M202*(1+23.5400/100)</f>
        <v>5613.22817496</v>
      </c>
      <c r="O202" s="17">
        <f>IF(L202=0,0,((G202-L202)/L202)*100)</f>
        <v>0</v>
      </c>
    </row>
    <row r="203" spans="1:15">
      <c r="A203" s="7" t="s">
        <v>335</v>
      </c>
      <c r="B203" s="7" t="s">
        <v>92</v>
      </c>
      <c r="C203" s="7" t="s">
        <v>40</v>
      </c>
      <c r="D203" s="7" t="s">
        <v>93</v>
      </c>
      <c r="E203" s="7" t="s">
        <v>42</v>
      </c>
      <c r="F203" s="7">
        <v>20.58</v>
      </c>
      <c r="G203" s="20">
        <v>71.69</v>
      </c>
      <c r="H203" s="13">
        <f>F203*G203</f>
        <v>1475.3802</v>
      </c>
      <c r="I203" s="17">
        <v>23.54</v>
      </c>
      <c r="J203" s="13">
        <f>G203*(1+I203/100)</f>
        <v>88.565826</v>
      </c>
      <c r="K203" s="13">
        <f>F203*J203</f>
        <v>1822.68469908</v>
      </c>
      <c r="L203" s="13">
        <v>71.69</v>
      </c>
      <c r="M203" s="13">
        <f>F203*L203</f>
        <v>1475.3802</v>
      </c>
      <c r="N203" s="13">
        <f>M203*(1+23.5400/100)</f>
        <v>1822.68469908</v>
      </c>
      <c r="O203" s="17">
        <f>IF(L203=0,0,((G203-L203)/L203)*100)</f>
        <v>0</v>
      </c>
    </row>
    <row r="204" spans="1:15">
      <c r="A204" s="7" t="s">
        <v>336</v>
      </c>
      <c r="B204" s="7" t="s">
        <v>95</v>
      </c>
      <c r="C204" s="7" t="s">
        <v>40</v>
      </c>
      <c r="D204" s="7" t="s">
        <v>96</v>
      </c>
      <c r="E204" s="7" t="s">
        <v>42</v>
      </c>
      <c r="F204" s="7">
        <v>20.58</v>
      </c>
      <c r="G204" s="20">
        <v>57.52</v>
      </c>
      <c r="H204" s="13">
        <f>F204*G204</f>
        <v>1183.7616</v>
      </c>
      <c r="I204" s="17">
        <v>23.54</v>
      </c>
      <c r="J204" s="13">
        <f>G204*(1+I204/100)</f>
        <v>71.060208</v>
      </c>
      <c r="K204" s="13">
        <f>F204*J204</f>
        <v>1462.41908064</v>
      </c>
      <c r="L204" s="13">
        <v>57.52</v>
      </c>
      <c r="M204" s="13">
        <f>F204*L204</f>
        <v>1183.7616</v>
      </c>
      <c r="N204" s="13">
        <f>M204*(1+23.5400/100)</f>
        <v>1462.41908064</v>
      </c>
      <c r="O204" s="17">
        <f>IF(L204=0,0,((G204-L204)/L204)*100)</f>
        <v>0</v>
      </c>
    </row>
    <row r="205" spans="1:15">
      <c r="A205" s="6" t="s">
        <v>337</v>
      </c>
      <c r="B205" s="6" t="s">
        <v>337</v>
      </c>
      <c r="C205" s="6" t="s">
        <v>27</v>
      </c>
      <c r="D205" s="6" t="s">
        <v>239</v>
      </c>
      <c r="E205" s="6" t="s">
        <v>27</v>
      </c>
      <c r="F205" s="6" t="s">
        <v>27</v>
      </c>
      <c r="G205" s="12" t="s">
        <v>27</v>
      </c>
      <c r="H205" s="12">
        <f>SUM(H206,H207,H208,H209,H210,H211,H212,H213,H214,H215,H216,H217,H218)</f>
        <v>10393.4625</v>
      </c>
      <c r="I205" s="16" t="s">
        <v>27</v>
      </c>
      <c r="J205" s="12" t="s">
        <v>27</v>
      </c>
      <c r="K205" s="12">
        <f>SUM(K206,K207,K208,K209,K210,K211,K212,K213,K214,K215,K216,K217,K218)</f>
        <v>12840.0835725</v>
      </c>
      <c r="L205" s="12" t="s">
        <v>27</v>
      </c>
      <c r="M205" s="12">
        <f>SUM(M206,M207,M208,M209,M210,M211,M212,M213,M214,M215,M216,M217,M218)</f>
        <v>10393.4625</v>
      </c>
      <c r="N205" s="12">
        <f>SUM(N206,N207,N208,N209,N210,N211,N212,N213,N214,N215,N216,N217,N218)</f>
        <v>12840.0835725</v>
      </c>
      <c r="O205" s="16">
        <f>IF(SUM(M206,M207,M208,M209,M210,M211,M212,M213,M214,M215,M216,M217,M218)=0,0,SUM(O206*M206/100,O207*M207/100,O208*M208/100,O209*M209/100,O210*M210/100,O211*M211/100,O212*M212/100,O213*M213/100,O214*M214/100,O215*M215/100,O216*M216/100,O217*M217/100,O218*M218/100)/SUM(M206,M207,M208,M209,M210,M211,M212,M213,M214,M215,M216,M217,M218)*100)</f>
        <v>0</v>
      </c>
    </row>
    <row r="206" spans="1:15">
      <c r="A206" s="7" t="s">
        <v>338</v>
      </c>
      <c r="B206" s="7" t="s">
        <v>48</v>
      </c>
      <c r="C206" s="7" t="s">
        <v>40</v>
      </c>
      <c r="D206" s="7" t="s">
        <v>78</v>
      </c>
      <c r="E206" s="7" t="s">
        <v>42</v>
      </c>
      <c r="F206" s="7">
        <v>32.88</v>
      </c>
      <c r="G206" s="20">
        <v>7.57</v>
      </c>
      <c r="H206" s="13">
        <f>F206*G206</f>
        <v>248.9016</v>
      </c>
      <c r="I206" s="17">
        <v>23.54</v>
      </c>
      <c r="J206" s="13">
        <f>G206*(1+I206/100)</f>
        <v>9.351978</v>
      </c>
      <c r="K206" s="13">
        <f>F206*J206</f>
        <v>307.49303664</v>
      </c>
      <c r="L206" s="13">
        <v>7.57</v>
      </c>
      <c r="M206" s="13">
        <f>F206*L206</f>
        <v>248.9016</v>
      </c>
      <c r="N206" s="13">
        <f>M206*(1+23.5400/100)</f>
        <v>307.49303664</v>
      </c>
      <c r="O206" s="17">
        <f>IF(L206=0,0,((G206-L206)/L206)*100)</f>
        <v>0</v>
      </c>
    </row>
    <row r="207" spans="1:15">
      <c r="A207" s="7" t="s">
        <v>339</v>
      </c>
      <c r="B207" s="7" t="s">
        <v>51</v>
      </c>
      <c r="C207" s="7" t="s">
        <v>40</v>
      </c>
      <c r="D207" s="7" t="s">
        <v>80</v>
      </c>
      <c r="E207" s="7" t="s">
        <v>53</v>
      </c>
      <c r="F207" s="7">
        <v>1.73</v>
      </c>
      <c r="G207" s="20">
        <v>10.46</v>
      </c>
      <c r="H207" s="13">
        <f>F207*G207</f>
        <v>18.0958</v>
      </c>
      <c r="I207" s="17">
        <v>23.54</v>
      </c>
      <c r="J207" s="13">
        <f>G207*(1+I207/100)</f>
        <v>12.922284</v>
      </c>
      <c r="K207" s="13">
        <f>F207*J207</f>
        <v>22.35555132</v>
      </c>
      <c r="L207" s="13">
        <v>10.46</v>
      </c>
      <c r="M207" s="13">
        <f>F207*L207</f>
        <v>18.0958</v>
      </c>
      <c r="N207" s="13">
        <f>M207*(1+23.5400/100)</f>
        <v>22.35555132</v>
      </c>
      <c r="O207" s="17">
        <f>IF(L207=0,0,((G207-L207)/L207)*100)</f>
        <v>0</v>
      </c>
    </row>
    <row r="208" spans="1:15">
      <c r="A208" s="7" t="s">
        <v>340</v>
      </c>
      <c r="B208" s="7" t="s">
        <v>55</v>
      </c>
      <c r="C208" s="7" t="s">
        <v>40</v>
      </c>
      <c r="D208" s="7" t="s">
        <v>82</v>
      </c>
      <c r="E208" s="7" t="s">
        <v>57</v>
      </c>
      <c r="F208" s="7">
        <v>17.26</v>
      </c>
      <c r="G208" s="20">
        <v>3.22</v>
      </c>
      <c r="H208" s="13">
        <f>F208*G208</f>
        <v>55.5772</v>
      </c>
      <c r="I208" s="17">
        <v>23.54</v>
      </c>
      <c r="J208" s="13">
        <f>G208*(1+I208/100)</f>
        <v>3.977988</v>
      </c>
      <c r="K208" s="13">
        <f>F208*J208</f>
        <v>68.66007288</v>
      </c>
      <c r="L208" s="13">
        <v>3.22</v>
      </c>
      <c r="M208" s="13">
        <f>F208*L208</f>
        <v>55.5772</v>
      </c>
      <c r="N208" s="13">
        <f>M208*(1+23.5400/100)</f>
        <v>68.66007288</v>
      </c>
      <c r="O208" s="17">
        <f>IF(L208=0,0,((G208-L208)/L208)*100)</f>
        <v>0</v>
      </c>
    </row>
    <row r="209" spans="1:15">
      <c r="A209" s="7" t="s">
        <v>341</v>
      </c>
      <c r="B209" s="7" t="s">
        <v>59</v>
      </c>
      <c r="C209" s="7" t="s">
        <v>40</v>
      </c>
      <c r="D209" s="7" t="s">
        <v>84</v>
      </c>
      <c r="E209" s="7" t="s">
        <v>42</v>
      </c>
      <c r="F209" s="7">
        <v>32.88</v>
      </c>
      <c r="G209" s="20">
        <v>1.79</v>
      </c>
      <c r="H209" s="13">
        <f>F209*G209</f>
        <v>58.8552</v>
      </c>
      <c r="I209" s="17">
        <v>23.54</v>
      </c>
      <c r="J209" s="13">
        <f>G209*(1+I209/100)</f>
        <v>2.211366</v>
      </c>
      <c r="K209" s="13">
        <f>F209*J209</f>
        <v>72.70971408</v>
      </c>
      <c r="L209" s="13">
        <v>1.79</v>
      </c>
      <c r="M209" s="13">
        <f>F209*L209</f>
        <v>58.8552</v>
      </c>
      <c r="N209" s="13">
        <f>M209*(1+23.5400/100)</f>
        <v>72.70971408</v>
      </c>
      <c r="O209" s="17">
        <f>IF(L209=0,0,((G209-L209)/L209)*100)</f>
        <v>0</v>
      </c>
    </row>
    <row r="210" spans="1:15">
      <c r="A210" s="7" t="s">
        <v>342</v>
      </c>
      <c r="B210" s="7" t="s">
        <v>89</v>
      </c>
      <c r="C210" s="7" t="s">
        <v>40</v>
      </c>
      <c r="D210" s="7" t="s">
        <v>90</v>
      </c>
      <c r="E210" s="7" t="s">
        <v>42</v>
      </c>
      <c r="F210" s="7">
        <v>4.4</v>
      </c>
      <c r="G210" s="20">
        <v>220.78</v>
      </c>
      <c r="H210" s="13">
        <f>F210*G210</f>
        <v>971.432</v>
      </c>
      <c r="I210" s="17">
        <v>23.54</v>
      </c>
      <c r="J210" s="13">
        <f>G210*(1+I210/100)</f>
        <v>272.751612</v>
      </c>
      <c r="K210" s="13">
        <f>F210*J210</f>
        <v>1200.1070928</v>
      </c>
      <c r="L210" s="13">
        <v>220.78</v>
      </c>
      <c r="M210" s="13">
        <f>F210*L210</f>
        <v>971.432</v>
      </c>
      <c r="N210" s="13">
        <f>M210*(1+23.5400/100)</f>
        <v>1200.1070928</v>
      </c>
      <c r="O210" s="17">
        <f>IF(L210=0,0,((G210-L210)/L210)*100)</f>
        <v>0</v>
      </c>
    </row>
    <row r="211" spans="1:15">
      <c r="A211" s="7" t="s">
        <v>343</v>
      </c>
      <c r="B211" s="7" t="s">
        <v>118</v>
      </c>
      <c r="C211" s="7" t="s">
        <v>40</v>
      </c>
      <c r="D211" s="7" t="s">
        <v>119</v>
      </c>
      <c r="E211" s="7" t="s">
        <v>100</v>
      </c>
      <c r="F211" s="7">
        <v>14.68</v>
      </c>
      <c r="G211" s="20">
        <v>13.0</v>
      </c>
      <c r="H211" s="13">
        <f>F211*G211</f>
        <v>190.84</v>
      </c>
      <c r="I211" s="17">
        <v>23.54</v>
      </c>
      <c r="J211" s="13">
        <f>G211*(1+I211/100)</f>
        <v>16.0602</v>
      </c>
      <c r="K211" s="13">
        <f>F211*J211</f>
        <v>235.763736</v>
      </c>
      <c r="L211" s="13">
        <v>13.0</v>
      </c>
      <c r="M211" s="13">
        <f>F211*L211</f>
        <v>190.84</v>
      </c>
      <c r="N211" s="13">
        <f>M211*(1+23.5400/100)</f>
        <v>235.763736</v>
      </c>
      <c r="O211" s="17">
        <f>IF(L211=0,0,((G211-L211)/L211)*100)</f>
        <v>0</v>
      </c>
    </row>
    <row r="212" spans="1:15">
      <c r="A212" s="7" t="s">
        <v>344</v>
      </c>
      <c r="B212" s="7" t="s">
        <v>68</v>
      </c>
      <c r="C212" s="7" t="s">
        <v>40</v>
      </c>
      <c r="D212" s="7" t="s">
        <v>121</v>
      </c>
      <c r="E212" s="7" t="s">
        <v>42</v>
      </c>
      <c r="F212" s="7">
        <v>32.88</v>
      </c>
      <c r="G212" s="20">
        <v>4.41</v>
      </c>
      <c r="H212" s="13">
        <f>F212*G212</f>
        <v>145.0008</v>
      </c>
      <c r="I212" s="17">
        <v>23.54</v>
      </c>
      <c r="J212" s="13">
        <f>G212*(1+I212/100)</f>
        <v>5.448114</v>
      </c>
      <c r="K212" s="13">
        <f>F212*J212</f>
        <v>179.13398832</v>
      </c>
      <c r="L212" s="13">
        <v>4.41</v>
      </c>
      <c r="M212" s="13">
        <f>F212*L212</f>
        <v>145.0008</v>
      </c>
      <c r="N212" s="13">
        <f>M212*(1+23.5400/100)</f>
        <v>179.13398832</v>
      </c>
      <c r="O212" s="17">
        <f>IF(L212=0,0,((G212-L212)/L212)*100)</f>
        <v>0</v>
      </c>
    </row>
    <row r="213" spans="1:15">
      <c r="A213" s="7" t="s">
        <v>345</v>
      </c>
      <c r="B213" s="7" t="s">
        <v>71</v>
      </c>
      <c r="C213" s="7" t="s">
        <v>40</v>
      </c>
      <c r="D213" s="7" t="s">
        <v>123</v>
      </c>
      <c r="E213" s="7" t="s">
        <v>42</v>
      </c>
      <c r="F213" s="7">
        <v>32.88</v>
      </c>
      <c r="G213" s="20">
        <v>10.95</v>
      </c>
      <c r="H213" s="13">
        <f>F213*G213</f>
        <v>360.036</v>
      </c>
      <c r="I213" s="17">
        <v>23.54</v>
      </c>
      <c r="J213" s="13">
        <f>G213*(1+I213/100)</f>
        <v>13.52763</v>
      </c>
      <c r="K213" s="13">
        <f>F213*J213</f>
        <v>444.7884744</v>
      </c>
      <c r="L213" s="13">
        <v>10.95</v>
      </c>
      <c r="M213" s="13">
        <f>F213*L213</f>
        <v>360.036</v>
      </c>
      <c r="N213" s="13">
        <f>M213*(1+23.5400/100)</f>
        <v>444.7884744</v>
      </c>
      <c r="O213" s="17">
        <f>IF(L213=0,0,((G213-L213)/L213)*100)</f>
        <v>0</v>
      </c>
    </row>
    <row r="214" spans="1:15">
      <c r="A214" s="7" t="s">
        <v>346</v>
      </c>
      <c r="B214" s="7" t="s">
        <v>252</v>
      </c>
      <c r="C214" s="7" t="s">
        <v>40</v>
      </c>
      <c r="D214" s="7" t="s">
        <v>253</v>
      </c>
      <c r="E214" s="7" t="s">
        <v>100</v>
      </c>
      <c r="F214" s="7">
        <v>5.05</v>
      </c>
      <c r="G214" s="20">
        <v>1026.47</v>
      </c>
      <c r="H214" s="13">
        <f>F214*G214</f>
        <v>5183.6735</v>
      </c>
      <c r="I214" s="17">
        <v>23.54</v>
      </c>
      <c r="J214" s="13">
        <f>G214*(1+I214/100)</f>
        <v>1268.101038</v>
      </c>
      <c r="K214" s="13">
        <f>F214*J214</f>
        <v>6403.9102419</v>
      </c>
      <c r="L214" s="13">
        <v>1026.47</v>
      </c>
      <c r="M214" s="13">
        <f>F214*L214</f>
        <v>5183.6735</v>
      </c>
      <c r="N214" s="13">
        <f>M214*(1+23.5400/100)</f>
        <v>6403.9102419</v>
      </c>
      <c r="O214" s="17">
        <f>IF(L214=0,0,((G214-L214)/L214)*100)</f>
        <v>0</v>
      </c>
    </row>
    <row r="215" spans="1:15">
      <c r="A215" s="7" t="s">
        <v>347</v>
      </c>
      <c r="B215" s="7" t="s">
        <v>108</v>
      </c>
      <c r="C215" s="7" t="s">
        <v>33</v>
      </c>
      <c r="D215" s="7" t="s">
        <v>109</v>
      </c>
      <c r="E215" s="7" t="s">
        <v>42</v>
      </c>
      <c r="F215" s="7">
        <v>32.88</v>
      </c>
      <c r="G215" s="20">
        <v>6.03</v>
      </c>
      <c r="H215" s="13">
        <f>F215*G215</f>
        <v>198.2664</v>
      </c>
      <c r="I215" s="17">
        <v>23.54</v>
      </c>
      <c r="J215" s="13">
        <f>G215*(1+I215/100)</f>
        <v>7.449462</v>
      </c>
      <c r="K215" s="13">
        <f>F215*J215</f>
        <v>244.93831056</v>
      </c>
      <c r="L215" s="13">
        <v>6.03</v>
      </c>
      <c r="M215" s="13">
        <f>F215*L215</f>
        <v>198.2664</v>
      </c>
      <c r="N215" s="13">
        <f>M215*(1+23.5400/100)</f>
        <v>244.93831056</v>
      </c>
      <c r="O215" s="17">
        <f>IF(L215=0,0,((G215-L215)/L215)*100)</f>
        <v>0</v>
      </c>
    </row>
    <row r="216" spans="1:15">
      <c r="A216" s="7" t="s">
        <v>348</v>
      </c>
      <c r="B216" s="7" t="s">
        <v>111</v>
      </c>
      <c r="C216" s="7" t="s">
        <v>33</v>
      </c>
      <c r="D216" s="7" t="s">
        <v>112</v>
      </c>
      <c r="E216" s="7" t="s">
        <v>42</v>
      </c>
      <c r="F216" s="7">
        <v>4.4</v>
      </c>
      <c r="G216" s="20">
        <v>27.99</v>
      </c>
      <c r="H216" s="13">
        <f>F216*G216</f>
        <v>123.156</v>
      </c>
      <c r="I216" s="17">
        <v>23.54</v>
      </c>
      <c r="J216" s="13">
        <f>G216*(1+I216/100)</f>
        <v>34.578846</v>
      </c>
      <c r="K216" s="13">
        <f>F216*J216</f>
        <v>152.1469224</v>
      </c>
      <c r="L216" s="13">
        <v>27.99</v>
      </c>
      <c r="M216" s="13">
        <f>F216*L216</f>
        <v>123.156</v>
      </c>
      <c r="N216" s="13">
        <f>M216*(1+23.5400/100)</f>
        <v>152.1469224</v>
      </c>
      <c r="O216" s="17">
        <f>IF(L216=0,0,((G216-L216)/L216)*100)</f>
        <v>0</v>
      </c>
    </row>
    <row r="217" spans="1:15">
      <c r="A217" s="7" t="s">
        <v>349</v>
      </c>
      <c r="B217" s="7" t="s">
        <v>115</v>
      </c>
      <c r="C217" s="7" t="s">
        <v>33</v>
      </c>
      <c r="D217" s="7" t="s">
        <v>116</v>
      </c>
      <c r="E217" s="7" t="s">
        <v>42</v>
      </c>
      <c r="F217" s="7">
        <v>4.4</v>
      </c>
      <c r="G217" s="20">
        <v>36.61</v>
      </c>
      <c r="H217" s="13">
        <f>F217*G217</f>
        <v>161.084</v>
      </c>
      <c r="I217" s="17">
        <v>23.54</v>
      </c>
      <c r="J217" s="13">
        <f>G217*(1+I217/100)</f>
        <v>45.227994</v>
      </c>
      <c r="K217" s="13">
        <f>F217*J217</f>
        <v>199.0031736</v>
      </c>
      <c r="L217" s="13">
        <v>36.61</v>
      </c>
      <c r="M217" s="13">
        <f>F217*L217</f>
        <v>161.084</v>
      </c>
      <c r="N217" s="13">
        <f>M217*(1+23.5400/100)</f>
        <v>199.0031736</v>
      </c>
      <c r="O217" s="17">
        <f>IF(L217=0,0,((G217-L217)/L217)*100)</f>
        <v>0</v>
      </c>
    </row>
    <row r="218" spans="1:15">
      <c r="A218" s="7" t="s">
        <v>350</v>
      </c>
      <c r="B218" s="7" t="s">
        <v>246</v>
      </c>
      <c r="C218" s="7" t="s">
        <v>33</v>
      </c>
      <c r="D218" s="7" t="s">
        <v>247</v>
      </c>
      <c r="E218" s="7" t="s">
        <v>42</v>
      </c>
      <c r="F218" s="7">
        <v>28.48</v>
      </c>
      <c r="G218" s="20">
        <v>94.05</v>
      </c>
      <c r="H218" s="13">
        <f>F218*G218</f>
        <v>2678.544</v>
      </c>
      <c r="I218" s="17">
        <v>23.54</v>
      </c>
      <c r="J218" s="13">
        <f>G218*(1+I218/100)</f>
        <v>116.18937</v>
      </c>
      <c r="K218" s="13">
        <f>F218*J218</f>
        <v>3309.0732576</v>
      </c>
      <c r="L218" s="13">
        <v>94.05</v>
      </c>
      <c r="M218" s="13">
        <f>F218*L218</f>
        <v>2678.544</v>
      </c>
      <c r="N218" s="13">
        <f>M218*(1+23.5400/100)</f>
        <v>3309.0732576</v>
      </c>
      <c r="O218" s="17">
        <f>IF(L218=0,0,((G218-L218)/L218)*100)</f>
        <v>0</v>
      </c>
    </row>
    <row r="219" spans="1:15">
      <c r="A219" s="6" t="s">
        <v>351</v>
      </c>
      <c r="B219" s="6" t="s">
        <v>351</v>
      </c>
      <c r="C219" s="6" t="s">
        <v>27</v>
      </c>
      <c r="D219" s="6" t="s">
        <v>258</v>
      </c>
      <c r="E219" s="6" t="s">
        <v>27</v>
      </c>
      <c r="F219" s="6" t="s">
        <v>27</v>
      </c>
      <c r="G219" s="12" t="s">
        <v>27</v>
      </c>
      <c r="H219" s="12">
        <f>SUM(H220,H221,H222,H223,H224,H225,H226,H227,H228,H229)</f>
        <v>8590.2916</v>
      </c>
      <c r="I219" s="16" t="s">
        <v>27</v>
      </c>
      <c r="J219" s="12" t="s">
        <v>27</v>
      </c>
      <c r="K219" s="12">
        <f>SUM(K220,K221,K222,K223,K224,K225,K226,K227,K228,K229)</f>
        <v>10612.44624264</v>
      </c>
      <c r="L219" s="12" t="s">
        <v>27</v>
      </c>
      <c r="M219" s="12">
        <f>SUM(M220,M221,M222,M223,M224,M225,M226,M227,M228,M229)</f>
        <v>8590.2916</v>
      </c>
      <c r="N219" s="12">
        <f>SUM(N220,N221,N222,N223,N224,N225,N226,N227,N228,N229)</f>
        <v>10612.44624264</v>
      </c>
      <c r="O219" s="16">
        <f>IF(SUM(M220,M221,M222,M223,M224,M225,M226,M227,M228,M229)=0,0,SUM(O220*M220/100,O221*M221/100,O222*M222/100,O223*M223/100,O224*M224/100,O225*M225/100,O226*M226/100,O227*M227/100,O228*M228/100,O229*M229/100)/SUM(M220,M221,M222,M223,M224,M225,M226,M227,M228,M229)*100)</f>
        <v>0</v>
      </c>
    </row>
    <row r="220" spans="1:15">
      <c r="A220" s="7" t="s">
        <v>352</v>
      </c>
      <c r="B220" s="7" t="s">
        <v>260</v>
      </c>
      <c r="C220" s="7" t="s">
        <v>40</v>
      </c>
      <c r="D220" s="7" t="s">
        <v>261</v>
      </c>
      <c r="E220" s="7" t="s">
        <v>42</v>
      </c>
      <c r="F220" s="7">
        <v>20.58</v>
      </c>
      <c r="G220" s="20">
        <v>51.95</v>
      </c>
      <c r="H220" s="13">
        <f>F220*G220</f>
        <v>1069.131</v>
      </c>
      <c r="I220" s="17">
        <v>23.54</v>
      </c>
      <c r="J220" s="13">
        <f>G220*(1+I220/100)</f>
        <v>64.17903</v>
      </c>
      <c r="K220" s="13">
        <f>F220*J220</f>
        <v>1320.8044374</v>
      </c>
      <c r="L220" s="13">
        <v>51.95</v>
      </c>
      <c r="M220" s="13">
        <f>F220*L220</f>
        <v>1069.131</v>
      </c>
      <c r="N220" s="13">
        <f>M220*(1+23.5400/100)</f>
        <v>1320.8044374</v>
      </c>
      <c r="O220" s="17">
        <f>IF(L220=0,0,((G220-L220)/L220)*100)</f>
        <v>0</v>
      </c>
    </row>
    <row r="221" spans="1:15">
      <c r="A221" s="7" t="s">
        <v>353</v>
      </c>
      <c r="B221" s="7" t="s">
        <v>263</v>
      </c>
      <c r="C221" s="7" t="s">
        <v>40</v>
      </c>
      <c r="D221" s="7" t="s">
        <v>354</v>
      </c>
      <c r="E221" s="7" t="s">
        <v>35</v>
      </c>
      <c r="F221" s="7">
        <v>3.0</v>
      </c>
      <c r="G221" s="20">
        <v>672.33</v>
      </c>
      <c r="H221" s="13">
        <f>F221*G221</f>
        <v>2016.99</v>
      </c>
      <c r="I221" s="17">
        <v>23.54</v>
      </c>
      <c r="J221" s="13">
        <f>G221*(1+I221/100)</f>
        <v>830.596482</v>
      </c>
      <c r="K221" s="13">
        <f>F221*J221</f>
        <v>2491.789446</v>
      </c>
      <c r="L221" s="13">
        <v>672.33</v>
      </c>
      <c r="M221" s="13">
        <f>F221*L221</f>
        <v>2016.99</v>
      </c>
      <c r="N221" s="13">
        <f>M221*(1+23.5400/100)</f>
        <v>2491.789446</v>
      </c>
      <c r="O221" s="17">
        <f>IF(L221=0,0,((G221-L221)/L221)*100)</f>
        <v>0</v>
      </c>
    </row>
    <row r="222" spans="1:15">
      <c r="A222" s="7" t="s">
        <v>355</v>
      </c>
      <c r="B222" s="7" t="s">
        <v>266</v>
      </c>
      <c r="C222" s="7" t="s">
        <v>40</v>
      </c>
      <c r="D222" s="7" t="s">
        <v>267</v>
      </c>
      <c r="E222" s="7" t="s">
        <v>42</v>
      </c>
      <c r="F222" s="7">
        <v>20.58</v>
      </c>
      <c r="G222" s="20">
        <v>190.77</v>
      </c>
      <c r="H222" s="13">
        <f>F222*G222</f>
        <v>3926.0466</v>
      </c>
      <c r="I222" s="17">
        <v>23.54</v>
      </c>
      <c r="J222" s="13">
        <f>G222*(1+I222/100)</f>
        <v>235.677258</v>
      </c>
      <c r="K222" s="13">
        <f>F222*J222</f>
        <v>4850.23796964</v>
      </c>
      <c r="L222" s="13">
        <v>190.77</v>
      </c>
      <c r="M222" s="13">
        <f>F222*L222</f>
        <v>3926.0466</v>
      </c>
      <c r="N222" s="13">
        <f>M222*(1+23.5400/100)</f>
        <v>4850.23796964</v>
      </c>
      <c r="O222" s="17">
        <f>IF(L222=0,0,((G222-L222)/L222)*100)</f>
        <v>0</v>
      </c>
    </row>
    <row r="223" spans="1:15">
      <c r="A223" s="7" t="s">
        <v>356</v>
      </c>
      <c r="B223" s="7" t="s">
        <v>269</v>
      </c>
      <c r="C223" s="7" t="s">
        <v>40</v>
      </c>
      <c r="D223" s="7" t="s">
        <v>270</v>
      </c>
      <c r="E223" s="7" t="s">
        <v>100</v>
      </c>
      <c r="F223" s="7">
        <v>9.85</v>
      </c>
      <c r="G223" s="20">
        <v>56.17</v>
      </c>
      <c r="H223" s="13">
        <f>F223*G223</f>
        <v>553.2745</v>
      </c>
      <c r="I223" s="17">
        <v>23.54</v>
      </c>
      <c r="J223" s="13">
        <f>G223*(1+I223/100)</f>
        <v>69.392418</v>
      </c>
      <c r="K223" s="13">
        <f>F223*J223</f>
        <v>683.5153173</v>
      </c>
      <c r="L223" s="13">
        <v>56.17</v>
      </c>
      <c r="M223" s="13">
        <f>F223*L223</f>
        <v>553.2745</v>
      </c>
      <c r="N223" s="13">
        <f>M223*(1+23.5400/100)</f>
        <v>683.5153173</v>
      </c>
      <c r="O223" s="17">
        <f>IF(L223=0,0,((G223-L223)/L223)*100)</f>
        <v>0</v>
      </c>
    </row>
    <row r="224" spans="1:15">
      <c r="A224" s="7" t="s">
        <v>357</v>
      </c>
      <c r="B224" s="7" t="s">
        <v>272</v>
      </c>
      <c r="C224" s="7" t="s">
        <v>40</v>
      </c>
      <c r="D224" s="7" t="s">
        <v>273</v>
      </c>
      <c r="E224" s="7" t="s">
        <v>100</v>
      </c>
      <c r="F224" s="7">
        <v>6.5</v>
      </c>
      <c r="G224" s="20">
        <v>61.85</v>
      </c>
      <c r="H224" s="13">
        <f>F224*G224</f>
        <v>402.025</v>
      </c>
      <c r="I224" s="17">
        <v>23.54</v>
      </c>
      <c r="J224" s="13">
        <f>G224*(1+I224/100)</f>
        <v>76.40949</v>
      </c>
      <c r="K224" s="13">
        <f>F224*J224</f>
        <v>496.661685</v>
      </c>
      <c r="L224" s="13">
        <v>61.85</v>
      </c>
      <c r="M224" s="13">
        <f>F224*L224</f>
        <v>402.025</v>
      </c>
      <c r="N224" s="13">
        <f>M224*(1+23.5400/100)</f>
        <v>496.661685</v>
      </c>
      <c r="O224" s="17">
        <f>IF(L224=0,0,((G224-L224)/L224)*100)</f>
        <v>0</v>
      </c>
    </row>
    <row r="225" spans="1:15">
      <c r="A225" s="7" t="s">
        <v>358</v>
      </c>
      <c r="B225" s="7" t="s">
        <v>275</v>
      </c>
      <c r="C225" s="7" t="s">
        <v>40</v>
      </c>
      <c r="D225" s="7" t="s">
        <v>276</v>
      </c>
      <c r="E225" s="7" t="s">
        <v>100</v>
      </c>
      <c r="F225" s="7">
        <v>11.85</v>
      </c>
      <c r="G225" s="20">
        <v>27.26</v>
      </c>
      <c r="H225" s="13">
        <f>F225*G225</f>
        <v>323.031</v>
      </c>
      <c r="I225" s="17">
        <v>23.54</v>
      </c>
      <c r="J225" s="13">
        <f>G225*(1+I225/100)</f>
        <v>33.677004</v>
      </c>
      <c r="K225" s="13">
        <f>F225*J225</f>
        <v>399.0724974</v>
      </c>
      <c r="L225" s="13">
        <v>27.26</v>
      </c>
      <c r="M225" s="13">
        <f>F225*L225</f>
        <v>323.031</v>
      </c>
      <c r="N225" s="13">
        <f>M225*(1+23.5400/100)</f>
        <v>399.0724974</v>
      </c>
      <c r="O225" s="17">
        <f>IF(L225=0,0,((G225-L225)/L225)*100)</f>
        <v>0</v>
      </c>
    </row>
    <row r="226" spans="1:15">
      <c r="A226" s="7" t="s">
        <v>359</v>
      </c>
      <c r="B226" s="7" t="s">
        <v>278</v>
      </c>
      <c r="C226" s="7" t="s">
        <v>40</v>
      </c>
      <c r="D226" s="7" t="s">
        <v>279</v>
      </c>
      <c r="E226" s="7" t="s">
        <v>35</v>
      </c>
      <c r="F226" s="7">
        <v>1.0</v>
      </c>
      <c r="G226" s="20">
        <v>35.23</v>
      </c>
      <c r="H226" s="13">
        <f>F226*G226</f>
        <v>35.23</v>
      </c>
      <c r="I226" s="17">
        <v>23.54</v>
      </c>
      <c r="J226" s="13">
        <f>G226*(1+I226/100)</f>
        <v>43.523142</v>
      </c>
      <c r="K226" s="13">
        <f>F226*J226</f>
        <v>43.523142</v>
      </c>
      <c r="L226" s="13">
        <v>35.23</v>
      </c>
      <c r="M226" s="13">
        <f>F226*L226</f>
        <v>35.23</v>
      </c>
      <c r="N226" s="13">
        <f>M226*(1+23.5400/100)</f>
        <v>43.523142</v>
      </c>
      <c r="O226" s="17">
        <f>IF(L226=0,0,((G226-L226)/L226)*100)</f>
        <v>0</v>
      </c>
    </row>
    <row r="227" spans="1:15">
      <c r="A227" s="7" t="s">
        <v>360</v>
      </c>
      <c r="B227" s="7" t="s">
        <v>281</v>
      </c>
      <c r="C227" s="7" t="s">
        <v>40</v>
      </c>
      <c r="D227" s="7" t="s">
        <v>282</v>
      </c>
      <c r="E227" s="7" t="s">
        <v>35</v>
      </c>
      <c r="F227" s="7">
        <v>2.0</v>
      </c>
      <c r="G227" s="20">
        <v>30.26</v>
      </c>
      <c r="H227" s="13">
        <f>F227*G227</f>
        <v>60.52</v>
      </c>
      <c r="I227" s="17">
        <v>23.54</v>
      </c>
      <c r="J227" s="13">
        <f>G227*(1+I227/100)</f>
        <v>37.383204</v>
      </c>
      <c r="K227" s="13">
        <f>F227*J227</f>
        <v>74.766408</v>
      </c>
      <c r="L227" s="13">
        <v>30.26</v>
      </c>
      <c r="M227" s="13">
        <f>F227*L227</f>
        <v>60.52</v>
      </c>
      <c r="N227" s="13">
        <f>M227*(1+23.5400/100)</f>
        <v>74.766408</v>
      </c>
      <c r="O227" s="17">
        <f>IF(L227=0,0,((G227-L227)/L227)*100)</f>
        <v>0</v>
      </c>
    </row>
    <row r="228" spans="1:15">
      <c r="A228" s="7" t="s">
        <v>361</v>
      </c>
      <c r="B228" s="7" t="s">
        <v>284</v>
      </c>
      <c r="C228" s="7" t="s">
        <v>40</v>
      </c>
      <c r="D228" s="7" t="s">
        <v>285</v>
      </c>
      <c r="E228" s="7" t="s">
        <v>100</v>
      </c>
      <c r="F228" s="7">
        <v>9.4</v>
      </c>
      <c r="G228" s="20">
        <v>19.03</v>
      </c>
      <c r="H228" s="13">
        <f>F228*G228</f>
        <v>178.882</v>
      </c>
      <c r="I228" s="17">
        <v>23.54</v>
      </c>
      <c r="J228" s="13">
        <f>G228*(1+I228/100)</f>
        <v>23.509662</v>
      </c>
      <c r="K228" s="13">
        <f>F228*J228</f>
        <v>220.9908228</v>
      </c>
      <c r="L228" s="13">
        <v>19.03</v>
      </c>
      <c r="M228" s="13">
        <f>F228*L228</f>
        <v>178.882</v>
      </c>
      <c r="N228" s="13">
        <f>M228*(1+23.5400/100)</f>
        <v>220.9908228</v>
      </c>
      <c r="O228" s="17">
        <f>IF(L228=0,0,((G228-L228)/L228)*100)</f>
        <v>0</v>
      </c>
    </row>
    <row r="229" spans="1:15">
      <c r="A229" s="7" t="s">
        <v>362</v>
      </c>
      <c r="B229" s="7" t="s">
        <v>287</v>
      </c>
      <c r="C229" s="7" t="s">
        <v>40</v>
      </c>
      <c r="D229" s="7" t="s">
        <v>288</v>
      </c>
      <c r="E229" s="7" t="s">
        <v>100</v>
      </c>
      <c r="F229" s="7">
        <v>2.45</v>
      </c>
      <c r="G229" s="20">
        <v>10.27</v>
      </c>
      <c r="H229" s="13">
        <f>F229*G229</f>
        <v>25.1615</v>
      </c>
      <c r="I229" s="17">
        <v>23.54</v>
      </c>
      <c r="J229" s="13">
        <f>G229*(1+I229/100)</f>
        <v>12.687558</v>
      </c>
      <c r="K229" s="13">
        <f>F229*J229</f>
        <v>31.0845171</v>
      </c>
      <c r="L229" s="13">
        <v>10.27</v>
      </c>
      <c r="M229" s="13">
        <f>F229*L229</f>
        <v>25.1615</v>
      </c>
      <c r="N229" s="13">
        <f>M229*(1+23.5400/100)</f>
        <v>31.0845171</v>
      </c>
      <c r="O229" s="17">
        <f>IF(L229=0,0,((G229-L229)/L229)*100)</f>
        <v>0</v>
      </c>
    </row>
    <row r="230" spans="1:15">
      <c r="A230" s="6" t="s">
        <v>363</v>
      </c>
      <c r="B230" s="6" t="s">
        <v>363</v>
      </c>
      <c r="C230" s="6" t="s">
        <v>27</v>
      </c>
      <c r="D230" s="6" t="s">
        <v>364</v>
      </c>
      <c r="E230" s="6" t="s">
        <v>27</v>
      </c>
      <c r="F230" s="6" t="s">
        <v>27</v>
      </c>
      <c r="G230" s="12" t="s">
        <v>27</v>
      </c>
      <c r="H230" s="12">
        <f>SUM(H231,H240,H253)</f>
        <v>21013.466</v>
      </c>
      <c r="I230" s="16" t="s">
        <v>27</v>
      </c>
      <c r="J230" s="12" t="s">
        <v>27</v>
      </c>
      <c r="K230" s="12">
        <f>SUM(K231,K240,K253)</f>
        <v>25960.0358964</v>
      </c>
      <c r="L230" s="12" t="s">
        <v>27</v>
      </c>
      <c r="M230" s="12">
        <f>SUM(M231,M240,M253)</f>
        <v>21013.466</v>
      </c>
      <c r="N230" s="12">
        <f>SUM(N231,N240,N253)</f>
        <v>25960.0358964</v>
      </c>
      <c r="O230" s="16">
        <f>IF(SUM(M231,M240,M253)=0,0,SUM(O231*M231/100,O240*M240/100,O253*M253/100)/SUM(M231,M240,M253)*100)</f>
        <v>0</v>
      </c>
    </row>
    <row r="231" spans="1:15">
      <c r="A231" s="6" t="s">
        <v>365</v>
      </c>
      <c r="B231" s="6" t="s">
        <v>365</v>
      </c>
      <c r="C231" s="6" t="s">
        <v>27</v>
      </c>
      <c r="D231" s="6" t="s">
        <v>179</v>
      </c>
      <c r="E231" s="6" t="s">
        <v>27</v>
      </c>
      <c r="F231" s="6" t="s">
        <v>27</v>
      </c>
      <c r="G231" s="12" t="s">
        <v>27</v>
      </c>
      <c r="H231" s="12">
        <f>SUM(H232,H233,H234,H235,H236,H237,H238,H239)</f>
        <v>8778.5784</v>
      </c>
      <c r="I231" s="16" t="s">
        <v>27</v>
      </c>
      <c r="J231" s="12" t="s">
        <v>27</v>
      </c>
      <c r="K231" s="12">
        <f>SUM(K232,K233,K234,K235,K236,K237,K238,K239)</f>
        <v>10845.05575536</v>
      </c>
      <c r="L231" s="12" t="s">
        <v>27</v>
      </c>
      <c r="M231" s="12">
        <f>SUM(M232,M233,M234,M235,M236,M237,M238,M239)</f>
        <v>8778.5784</v>
      </c>
      <c r="N231" s="12">
        <f>SUM(N232,N233,N234,N235,N236,N237,N238,N239)</f>
        <v>10845.05575536</v>
      </c>
      <c r="O231" s="16">
        <f>IF(SUM(M232,M233,M234,M235,M236,M237,M238,M239)=0,0,SUM(O232*M232/100,O233*M233/100,O234*M234/100,O235*M235/100,O236*M236/100,O237*M237/100,O238*M238/100,O239*M239/100)/SUM(M232,M233,M234,M235,M236,M237,M238,M239)*100)</f>
        <v>0</v>
      </c>
    </row>
    <row r="232" spans="1:15">
      <c r="A232" s="7" t="s">
        <v>366</v>
      </c>
      <c r="B232" s="7" t="s">
        <v>48</v>
      </c>
      <c r="C232" s="7" t="s">
        <v>40</v>
      </c>
      <c r="D232" s="7" t="s">
        <v>78</v>
      </c>
      <c r="E232" s="7" t="s">
        <v>42</v>
      </c>
      <c r="F232" s="7">
        <v>20.58</v>
      </c>
      <c r="G232" s="20">
        <v>7.57</v>
      </c>
      <c r="H232" s="13">
        <f>F232*G232</f>
        <v>155.7906</v>
      </c>
      <c r="I232" s="17">
        <v>23.54</v>
      </c>
      <c r="J232" s="13">
        <f>G232*(1+I232/100)</f>
        <v>9.351978</v>
      </c>
      <c r="K232" s="13">
        <f>F232*J232</f>
        <v>192.46370724</v>
      </c>
      <c r="L232" s="13">
        <v>7.57</v>
      </c>
      <c r="M232" s="13">
        <f>F232*L232</f>
        <v>155.7906</v>
      </c>
      <c r="N232" s="13">
        <f>M232*(1+23.5400/100)</f>
        <v>192.46370724</v>
      </c>
      <c r="O232" s="17">
        <f>IF(L232=0,0,((G232-L232)/L232)*100)</f>
        <v>0</v>
      </c>
    </row>
    <row r="233" spans="1:15">
      <c r="A233" s="7" t="s">
        <v>367</v>
      </c>
      <c r="B233" s="7" t="s">
        <v>51</v>
      </c>
      <c r="C233" s="7" t="s">
        <v>40</v>
      </c>
      <c r="D233" s="7" t="s">
        <v>80</v>
      </c>
      <c r="E233" s="7" t="s">
        <v>53</v>
      </c>
      <c r="F233" s="7">
        <v>1.08</v>
      </c>
      <c r="G233" s="20">
        <v>10.46</v>
      </c>
      <c r="H233" s="13">
        <f>F233*G233</f>
        <v>11.2968</v>
      </c>
      <c r="I233" s="17">
        <v>23.54</v>
      </c>
      <c r="J233" s="13">
        <f>G233*(1+I233/100)</f>
        <v>12.922284</v>
      </c>
      <c r="K233" s="13">
        <f>F233*J233</f>
        <v>13.95606672</v>
      </c>
      <c r="L233" s="13">
        <v>10.46</v>
      </c>
      <c r="M233" s="13">
        <f>F233*L233</f>
        <v>11.2968</v>
      </c>
      <c r="N233" s="13">
        <f>M233*(1+23.5400/100)</f>
        <v>13.95606672</v>
      </c>
      <c r="O233" s="17">
        <f>IF(L233=0,0,((G233-L233)/L233)*100)</f>
        <v>0</v>
      </c>
    </row>
    <row r="234" spans="1:15">
      <c r="A234" s="7" t="s">
        <v>368</v>
      </c>
      <c r="B234" s="7" t="s">
        <v>55</v>
      </c>
      <c r="C234" s="7" t="s">
        <v>40</v>
      </c>
      <c r="D234" s="7" t="s">
        <v>82</v>
      </c>
      <c r="E234" s="7" t="s">
        <v>57</v>
      </c>
      <c r="F234" s="7">
        <v>10.8</v>
      </c>
      <c r="G234" s="20">
        <v>3.22</v>
      </c>
      <c r="H234" s="13">
        <f>F234*G234</f>
        <v>34.776</v>
      </c>
      <c r="I234" s="17">
        <v>23.54</v>
      </c>
      <c r="J234" s="13">
        <f>G234*(1+I234/100)</f>
        <v>3.977988</v>
      </c>
      <c r="K234" s="13">
        <f>F234*J234</f>
        <v>42.9622704</v>
      </c>
      <c r="L234" s="13">
        <v>3.22</v>
      </c>
      <c r="M234" s="13">
        <f>F234*L234</f>
        <v>34.776</v>
      </c>
      <c r="N234" s="13">
        <f>M234*(1+23.5400/100)</f>
        <v>42.9622704</v>
      </c>
      <c r="O234" s="17">
        <f>IF(L234=0,0,((G234-L234)/L234)*100)</f>
        <v>0</v>
      </c>
    </row>
    <row r="235" spans="1:15">
      <c r="A235" s="7" t="s">
        <v>369</v>
      </c>
      <c r="B235" s="7" t="s">
        <v>59</v>
      </c>
      <c r="C235" s="7" t="s">
        <v>40</v>
      </c>
      <c r="D235" s="7" t="s">
        <v>84</v>
      </c>
      <c r="E235" s="7" t="s">
        <v>42</v>
      </c>
      <c r="F235" s="7">
        <v>20.58</v>
      </c>
      <c r="G235" s="20">
        <v>1.79</v>
      </c>
      <c r="H235" s="13">
        <f>F235*G235</f>
        <v>36.8382</v>
      </c>
      <c r="I235" s="17">
        <v>23.54</v>
      </c>
      <c r="J235" s="13">
        <f>G235*(1+I235/100)</f>
        <v>2.211366</v>
      </c>
      <c r="K235" s="13">
        <f>F235*J235</f>
        <v>45.50991228</v>
      </c>
      <c r="L235" s="13">
        <v>1.79</v>
      </c>
      <c r="M235" s="13">
        <f>F235*L235</f>
        <v>36.8382</v>
      </c>
      <c r="N235" s="13">
        <f>M235*(1+23.5400/100)</f>
        <v>45.50991228</v>
      </c>
      <c r="O235" s="17">
        <f>IF(L235=0,0,((G235-L235)/L235)*100)</f>
        <v>0</v>
      </c>
    </row>
    <row r="236" spans="1:15">
      <c r="A236" s="7" t="s">
        <v>370</v>
      </c>
      <c r="B236" s="7" t="s">
        <v>86</v>
      </c>
      <c r="C236" s="7" t="s">
        <v>40</v>
      </c>
      <c r="D236" s="7" t="s">
        <v>87</v>
      </c>
      <c r="E236" s="7" t="s">
        <v>42</v>
      </c>
      <c r="F236" s="7">
        <v>20.58</v>
      </c>
      <c r="G236" s="20">
        <v>64.97</v>
      </c>
      <c r="H236" s="13">
        <f>F236*G236</f>
        <v>1337.0826</v>
      </c>
      <c r="I236" s="17">
        <v>23.54</v>
      </c>
      <c r="J236" s="13">
        <f>G236*(1+I236/100)</f>
        <v>80.263938</v>
      </c>
      <c r="K236" s="13">
        <f>F236*J236</f>
        <v>1651.83184404</v>
      </c>
      <c r="L236" s="13">
        <v>64.97</v>
      </c>
      <c r="M236" s="13">
        <f>F236*L236</f>
        <v>1337.0826</v>
      </c>
      <c r="N236" s="13">
        <f>M236*(1+23.5400/100)</f>
        <v>1651.83184404</v>
      </c>
      <c r="O236" s="17">
        <f>IF(L236=0,0,((G236-L236)/L236)*100)</f>
        <v>0</v>
      </c>
    </row>
    <row r="237" spans="1:15">
      <c r="A237" s="7" t="s">
        <v>371</v>
      </c>
      <c r="B237" s="7" t="s">
        <v>89</v>
      </c>
      <c r="C237" s="7" t="s">
        <v>40</v>
      </c>
      <c r="D237" s="7" t="s">
        <v>90</v>
      </c>
      <c r="E237" s="7" t="s">
        <v>42</v>
      </c>
      <c r="F237" s="7">
        <v>20.58</v>
      </c>
      <c r="G237" s="20">
        <v>220.78</v>
      </c>
      <c r="H237" s="13">
        <f>F237*G237</f>
        <v>4543.6524</v>
      </c>
      <c r="I237" s="17">
        <v>23.54</v>
      </c>
      <c r="J237" s="13">
        <f>G237*(1+I237/100)</f>
        <v>272.751612</v>
      </c>
      <c r="K237" s="13">
        <f>F237*J237</f>
        <v>5613.22817496</v>
      </c>
      <c r="L237" s="13">
        <v>220.78</v>
      </c>
      <c r="M237" s="13">
        <f>F237*L237</f>
        <v>4543.6524</v>
      </c>
      <c r="N237" s="13">
        <f>M237*(1+23.5400/100)</f>
        <v>5613.22817496</v>
      </c>
      <c r="O237" s="17">
        <f>IF(L237=0,0,((G237-L237)/L237)*100)</f>
        <v>0</v>
      </c>
    </row>
    <row r="238" spans="1:15">
      <c r="A238" s="7" t="s">
        <v>372</v>
      </c>
      <c r="B238" s="7" t="s">
        <v>92</v>
      </c>
      <c r="C238" s="7" t="s">
        <v>40</v>
      </c>
      <c r="D238" s="7" t="s">
        <v>93</v>
      </c>
      <c r="E238" s="7" t="s">
        <v>42</v>
      </c>
      <c r="F238" s="7">
        <v>20.58</v>
      </c>
      <c r="G238" s="20">
        <v>71.69</v>
      </c>
      <c r="H238" s="13">
        <f>F238*G238</f>
        <v>1475.3802</v>
      </c>
      <c r="I238" s="17">
        <v>23.54</v>
      </c>
      <c r="J238" s="13">
        <f>G238*(1+I238/100)</f>
        <v>88.565826</v>
      </c>
      <c r="K238" s="13">
        <f>F238*J238</f>
        <v>1822.68469908</v>
      </c>
      <c r="L238" s="13">
        <v>71.69</v>
      </c>
      <c r="M238" s="13">
        <f>F238*L238</f>
        <v>1475.3802</v>
      </c>
      <c r="N238" s="13">
        <f>M238*(1+23.5400/100)</f>
        <v>1822.68469908</v>
      </c>
      <c r="O238" s="17">
        <f>IF(L238=0,0,((G238-L238)/L238)*100)</f>
        <v>0</v>
      </c>
    </row>
    <row r="239" spans="1:15">
      <c r="A239" s="7" t="s">
        <v>373</v>
      </c>
      <c r="B239" s="7" t="s">
        <v>95</v>
      </c>
      <c r="C239" s="7" t="s">
        <v>40</v>
      </c>
      <c r="D239" s="7" t="s">
        <v>96</v>
      </c>
      <c r="E239" s="7" t="s">
        <v>42</v>
      </c>
      <c r="F239" s="7">
        <v>20.58</v>
      </c>
      <c r="G239" s="20">
        <v>57.52</v>
      </c>
      <c r="H239" s="13">
        <f>F239*G239</f>
        <v>1183.7616</v>
      </c>
      <c r="I239" s="17">
        <v>23.54</v>
      </c>
      <c r="J239" s="13">
        <f>G239*(1+I239/100)</f>
        <v>71.060208</v>
      </c>
      <c r="K239" s="13">
        <f>F239*J239</f>
        <v>1462.41908064</v>
      </c>
      <c r="L239" s="13">
        <v>57.52</v>
      </c>
      <c r="M239" s="13">
        <f>F239*L239</f>
        <v>1183.7616</v>
      </c>
      <c r="N239" s="13">
        <f>M239*(1+23.5400/100)</f>
        <v>1462.41908064</v>
      </c>
      <c r="O239" s="17">
        <f>IF(L239=0,0,((G239-L239)/L239)*100)</f>
        <v>0</v>
      </c>
    </row>
    <row r="240" spans="1:15">
      <c r="A240" s="6" t="s">
        <v>374</v>
      </c>
      <c r="B240" s="6" t="s">
        <v>374</v>
      </c>
      <c r="C240" s="6" t="s">
        <v>27</v>
      </c>
      <c r="D240" s="6" t="s">
        <v>239</v>
      </c>
      <c r="E240" s="6" t="s">
        <v>27</v>
      </c>
      <c r="F240" s="6" t="s">
        <v>27</v>
      </c>
      <c r="G240" s="12" t="s">
        <v>27</v>
      </c>
      <c r="H240" s="12">
        <f>SUM(H241,H242,H243,H244,H245,H246,H247,H248,H249,H250,H251,H252)</f>
        <v>3644.596</v>
      </c>
      <c r="I240" s="16" t="s">
        <v>27</v>
      </c>
      <c r="J240" s="12" t="s">
        <v>27</v>
      </c>
      <c r="K240" s="12">
        <f>SUM(K241,K242,K243,K244,K245,K246,K247,K248,K249,K250,K251,K252)</f>
        <v>4502.5338984</v>
      </c>
      <c r="L240" s="12" t="s">
        <v>27</v>
      </c>
      <c r="M240" s="12">
        <f>SUM(M241,M242,M243,M244,M245,M246,M247,M248,M249,M250,M251,M252)</f>
        <v>3644.596</v>
      </c>
      <c r="N240" s="12">
        <f>SUM(N241,N242,N243,N244,N245,N246,N247,N248,N249,N250,N251,N252)</f>
        <v>4502.5338984</v>
      </c>
      <c r="O240" s="16">
        <f>IF(SUM(M241,M242,M243,M244,M245,M246,M247,M248,M249,M250,M251,M252)=0,0,SUM(O241*M241/100,O242*M242/100,O243*M243/100,O244*M244/100,O245*M245/100,O246*M246/100,O247*M247/100,O248*M248/100,O249*M249/100,O250*M250/100,O251*M251/100,O252*M252/100)/SUM(M241,M242,M243,M244,M245,M246,M247,M248,M249,M250,M251,M252)*100)</f>
        <v>0</v>
      </c>
    </row>
    <row r="241" spans="1:15">
      <c r="A241" s="7" t="s">
        <v>375</v>
      </c>
      <c r="B241" s="7" t="s">
        <v>48</v>
      </c>
      <c r="C241" s="7" t="s">
        <v>40</v>
      </c>
      <c r="D241" s="7" t="s">
        <v>78</v>
      </c>
      <c r="E241" s="7" t="s">
        <v>42</v>
      </c>
      <c r="F241" s="7">
        <v>4.4</v>
      </c>
      <c r="G241" s="20">
        <v>7.57</v>
      </c>
      <c r="H241" s="13">
        <f>F241*G241</f>
        <v>33.308</v>
      </c>
      <c r="I241" s="17">
        <v>23.54</v>
      </c>
      <c r="J241" s="13">
        <f>G241*(1+I241/100)</f>
        <v>9.351978</v>
      </c>
      <c r="K241" s="13">
        <f>F241*J241</f>
        <v>41.1487032</v>
      </c>
      <c r="L241" s="13">
        <v>7.57</v>
      </c>
      <c r="M241" s="13">
        <f>F241*L241</f>
        <v>33.308</v>
      </c>
      <c r="N241" s="13">
        <f>M241*(1+23.5400/100)</f>
        <v>41.1487032</v>
      </c>
      <c r="O241" s="17">
        <f>IF(L241=0,0,((G241-L241)/L241)*100)</f>
        <v>0</v>
      </c>
    </row>
    <row r="242" spans="1:15">
      <c r="A242" s="7" t="s">
        <v>376</v>
      </c>
      <c r="B242" s="7" t="s">
        <v>51</v>
      </c>
      <c r="C242" s="7" t="s">
        <v>40</v>
      </c>
      <c r="D242" s="7" t="s">
        <v>80</v>
      </c>
      <c r="E242" s="7" t="s">
        <v>53</v>
      </c>
      <c r="F242" s="7">
        <v>0.23</v>
      </c>
      <c r="G242" s="20">
        <v>10.46</v>
      </c>
      <c r="H242" s="13">
        <f>F242*G242</f>
        <v>2.4058</v>
      </c>
      <c r="I242" s="17">
        <v>23.54</v>
      </c>
      <c r="J242" s="13">
        <f>G242*(1+I242/100)</f>
        <v>12.922284</v>
      </c>
      <c r="K242" s="13">
        <f>F242*J242</f>
        <v>2.97212532</v>
      </c>
      <c r="L242" s="13">
        <v>10.46</v>
      </c>
      <c r="M242" s="13">
        <f>F242*L242</f>
        <v>2.4058</v>
      </c>
      <c r="N242" s="13">
        <f>M242*(1+23.5400/100)</f>
        <v>2.97212532</v>
      </c>
      <c r="O242" s="17">
        <f>IF(L242=0,0,((G242-L242)/L242)*100)</f>
        <v>0</v>
      </c>
    </row>
    <row r="243" spans="1:15">
      <c r="A243" s="7" t="s">
        <v>377</v>
      </c>
      <c r="B243" s="7" t="s">
        <v>55</v>
      </c>
      <c r="C243" s="7" t="s">
        <v>40</v>
      </c>
      <c r="D243" s="7" t="s">
        <v>82</v>
      </c>
      <c r="E243" s="7" t="s">
        <v>57</v>
      </c>
      <c r="F243" s="7">
        <v>2.31</v>
      </c>
      <c r="G243" s="20">
        <v>3.22</v>
      </c>
      <c r="H243" s="13">
        <f>F243*G243</f>
        <v>7.4382</v>
      </c>
      <c r="I243" s="17">
        <v>23.54</v>
      </c>
      <c r="J243" s="13">
        <f>G243*(1+I243/100)</f>
        <v>3.977988</v>
      </c>
      <c r="K243" s="13">
        <f>F243*J243</f>
        <v>9.18915228</v>
      </c>
      <c r="L243" s="13">
        <v>3.22</v>
      </c>
      <c r="M243" s="13">
        <f>F243*L243</f>
        <v>7.4382</v>
      </c>
      <c r="N243" s="13">
        <f>M243*(1+23.5400/100)</f>
        <v>9.18915228</v>
      </c>
      <c r="O243" s="17">
        <f>IF(L243=0,0,((G243-L243)/L243)*100)</f>
        <v>0</v>
      </c>
    </row>
    <row r="244" spans="1:15">
      <c r="A244" s="7" t="s">
        <v>378</v>
      </c>
      <c r="B244" s="7" t="s">
        <v>59</v>
      </c>
      <c r="C244" s="7" t="s">
        <v>40</v>
      </c>
      <c r="D244" s="7" t="s">
        <v>84</v>
      </c>
      <c r="E244" s="7" t="s">
        <v>42</v>
      </c>
      <c r="F244" s="7">
        <v>4.4</v>
      </c>
      <c r="G244" s="20">
        <v>1.79</v>
      </c>
      <c r="H244" s="13">
        <f>F244*G244</f>
        <v>7.876</v>
      </c>
      <c r="I244" s="17">
        <v>23.54</v>
      </c>
      <c r="J244" s="13">
        <f>G244*(1+I244/100)</f>
        <v>2.211366</v>
      </c>
      <c r="K244" s="13">
        <f>F244*J244</f>
        <v>9.7300104</v>
      </c>
      <c r="L244" s="13">
        <v>1.79</v>
      </c>
      <c r="M244" s="13">
        <f>F244*L244</f>
        <v>7.876</v>
      </c>
      <c r="N244" s="13">
        <f>M244*(1+23.5400/100)</f>
        <v>9.7300104</v>
      </c>
      <c r="O244" s="17">
        <f>IF(L244=0,0,((G244-L244)/L244)*100)</f>
        <v>0</v>
      </c>
    </row>
    <row r="245" spans="1:15">
      <c r="A245" s="7" t="s">
        <v>379</v>
      </c>
      <c r="B245" s="7" t="s">
        <v>89</v>
      </c>
      <c r="C245" s="7" t="s">
        <v>40</v>
      </c>
      <c r="D245" s="7" t="s">
        <v>90</v>
      </c>
      <c r="E245" s="7" t="s">
        <v>42</v>
      </c>
      <c r="F245" s="7">
        <v>4.4</v>
      </c>
      <c r="G245" s="20">
        <v>220.78</v>
      </c>
      <c r="H245" s="13">
        <f>F245*G245</f>
        <v>971.432</v>
      </c>
      <c r="I245" s="17">
        <v>23.54</v>
      </c>
      <c r="J245" s="13">
        <f>G245*(1+I245/100)</f>
        <v>272.751612</v>
      </c>
      <c r="K245" s="13">
        <f>F245*J245</f>
        <v>1200.1070928</v>
      </c>
      <c r="L245" s="13">
        <v>220.78</v>
      </c>
      <c r="M245" s="13">
        <f>F245*L245</f>
        <v>971.432</v>
      </c>
      <c r="N245" s="13">
        <f>M245*(1+23.5400/100)</f>
        <v>1200.1070928</v>
      </c>
      <c r="O245" s="17">
        <f>IF(L245=0,0,((G245-L245)/L245)*100)</f>
        <v>0</v>
      </c>
    </row>
    <row r="246" spans="1:15">
      <c r="A246" s="7" t="s">
        <v>380</v>
      </c>
      <c r="B246" s="7" t="s">
        <v>118</v>
      </c>
      <c r="C246" s="7" t="s">
        <v>40</v>
      </c>
      <c r="D246" s="7" t="s">
        <v>119</v>
      </c>
      <c r="E246" s="7" t="s">
        <v>100</v>
      </c>
      <c r="F246" s="7">
        <v>14.68</v>
      </c>
      <c r="G246" s="20">
        <v>13.0</v>
      </c>
      <c r="H246" s="13">
        <f>F246*G246</f>
        <v>190.84</v>
      </c>
      <c r="I246" s="17">
        <v>23.54</v>
      </c>
      <c r="J246" s="13">
        <f>G246*(1+I246/100)</f>
        <v>16.0602</v>
      </c>
      <c r="K246" s="13">
        <f>F246*J246</f>
        <v>235.763736</v>
      </c>
      <c r="L246" s="13">
        <v>13.0</v>
      </c>
      <c r="M246" s="13">
        <f>F246*L246</f>
        <v>190.84</v>
      </c>
      <c r="N246" s="13">
        <f>M246*(1+23.5400/100)</f>
        <v>235.763736</v>
      </c>
      <c r="O246" s="17">
        <f>IF(L246=0,0,((G246-L246)/L246)*100)</f>
        <v>0</v>
      </c>
    </row>
    <row r="247" spans="1:15">
      <c r="A247" s="7" t="s">
        <v>381</v>
      </c>
      <c r="B247" s="7" t="s">
        <v>68</v>
      </c>
      <c r="C247" s="7" t="s">
        <v>40</v>
      </c>
      <c r="D247" s="7" t="s">
        <v>121</v>
      </c>
      <c r="E247" s="7" t="s">
        <v>42</v>
      </c>
      <c r="F247" s="7">
        <v>4.4</v>
      </c>
      <c r="G247" s="20">
        <v>4.41</v>
      </c>
      <c r="H247" s="13">
        <f>F247*G247</f>
        <v>19.404</v>
      </c>
      <c r="I247" s="17">
        <v>23.54</v>
      </c>
      <c r="J247" s="13">
        <f>G247*(1+I247/100)</f>
        <v>5.448114</v>
      </c>
      <c r="K247" s="13">
        <f>F247*J247</f>
        <v>23.9717016</v>
      </c>
      <c r="L247" s="13">
        <v>4.41</v>
      </c>
      <c r="M247" s="13">
        <f>F247*L247</f>
        <v>19.404</v>
      </c>
      <c r="N247" s="13">
        <f>M247*(1+23.5400/100)</f>
        <v>23.9717016</v>
      </c>
      <c r="O247" s="17">
        <f>IF(L247=0,0,((G247-L247)/L247)*100)</f>
        <v>0</v>
      </c>
    </row>
    <row r="248" spans="1:15">
      <c r="A248" s="7" t="s">
        <v>382</v>
      </c>
      <c r="B248" s="7" t="s">
        <v>71</v>
      </c>
      <c r="C248" s="7" t="s">
        <v>40</v>
      </c>
      <c r="D248" s="7" t="s">
        <v>123</v>
      </c>
      <c r="E248" s="7" t="s">
        <v>42</v>
      </c>
      <c r="F248" s="7">
        <v>4.4</v>
      </c>
      <c r="G248" s="20">
        <v>10.95</v>
      </c>
      <c r="H248" s="13">
        <f>F248*G248</f>
        <v>48.18</v>
      </c>
      <c r="I248" s="17">
        <v>23.54</v>
      </c>
      <c r="J248" s="13">
        <f>G248*(1+I248/100)</f>
        <v>13.52763</v>
      </c>
      <c r="K248" s="13">
        <f>F248*J248</f>
        <v>59.521572</v>
      </c>
      <c r="L248" s="13">
        <v>10.95</v>
      </c>
      <c r="M248" s="13">
        <f>F248*L248</f>
        <v>48.18</v>
      </c>
      <c r="N248" s="13">
        <f>M248*(1+23.5400/100)</f>
        <v>59.521572</v>
      </c>
      <c r="O248" s="17">
        <f>IF(L248=0,0,((G248-L248)/L248)*100)</f>
        <v>0</v>
      </c>
    </row>
    <row r="249" spans="1:15">
      <c r="A249" s="7" t="s">
        <v>383</v>
      </c>
      <c r="B249" s="7" t="s">
        <v>252</v>
      </c>
      <c r="C249" s="7" t="s">
        <v>40</v>
      </c>
      <c r="D249" s="7" t="s">
        <v>253</v>
      </c>
      <c r="E249" s="7" t="s">
        <v>100</v>
      </c>
      <c r="F249" s="7">
        <v>2.0</v>
      </c>
      <c r="G249" s="20">
        <v>1026.47</v>
      </c>
      <c r="H249" s="13">
        <f>F249*G249</f>
        <v>2052.94</v>
      </c>
      <c r="I249" s="17">
        <v>23.54</v>
      </c>
      <c r="J249" s="13">
        <f>G249*(1+I249/100)</f>
        <v>1268.101038</v>
      </c>
      <c r="K249" s="13">
        <f>F249*J249</f>
        <v>2536.202076</v>
      </c>
      <c r="L249" s="13">
        <v>1026.47</v>
      </c>
      <c r="M249" s="13">
        <f>F249*L249</f>
        <v>2052.94</v>
      </c>
      <c r="N249" s="13">
        <f>M249*(1+23.5400/100)</f>
        <v>2536.202076</v>
      </c>
      <c r="O249" s="17">
        <f>IF(L249=0,0,((G249-L249)/L249)*100)</f>
        <v>0</v>
      </c>
    </row>
    <row r="250" spans="1:15">
      <c r="A250" s="7" t="s">
        <v>384</v>
      </c>
      <c r="B250" s="7" t="s">
        <v>108</v>
      </c>
      <c r="C250" s="7" t="s">
        <v>33</v>
      </c>
      <c r="D250" s="7" t="s">
        <v>109</v>
      </c>
      <c r="E250" s="7" t="s">
        <v>42</v>
      </c>
      <c r="F250" s="7">
        <v>4.4</v>
      </c>
      <c r="G250" s="20">
        <v>6.03</v>
      </c>
      <c r="H250" s="13">
        <f>F250*G250</f>
        <v>26.532</v>
      </c>
      <c r="I250" s="17">
        <v>23.54</v>
      </c>
      <c r="J250" s="13">
        <f>G250*(1+I250/100)</f>
        <v>7.449462</v>
      </c>
      <c r="K250" s="13">
        <f>F250*J250</f>
        <v>32.7776328</v>
      </c>
      <c r="L250" s="13">
        <v>6.03</v>
      </c>
      <c r="M250" s="13">
        <f>F250*L250</f>
        <v>26.532</v>
      </c>
      <c r="N250" s="13">
        <f>M250*(1+23.5400/100)</f>
        <v>32.7776328</v>
      </c>
      <c r="O250" s="17">
        <f>IF(L250=0,0,((G250-L250)/L250)*100)</f>
        <v>0</v>
      </c>
    </row>
    <row r="251" spans="1:15">
      <c r="A251" s="7" t="s">
        <v>385</v>
      </c>
      <c r="B251" s="7" t="s">
        <v>111</v>
      </c>
      <c r="C251" s="7" t="s">
        <v>33</v>
      </c>
      <c r="D251" s="7" t="s">
        <v>112</v>
      </c>
      <c r="E251" s="7" t="s">
        <v>42</v>
      </c>
      <c r="F251" s="7">
        <v>4.4</v>
      </c>
      <c r="G251" s="20">
        <v>27.99</v>
      </c>
      <c r="H251" s="13">
        <f>F251*G251</f>
        <v>123.156</v>
      </c>
      <c r="I251" s="17">
        <v>23.54</v>
      </c>
      <c r="J251" s="13">
        <f>G251*(1+I251/100)</f>
        <v>34.578846</v>
      </c>
      <c r="K251" s="13">
        <f>F251*J251</f>
        <v>152.1469224</v>
      </c>
      <c r="L251" s="13">
        <v>27.99</v>
      </c>
      <c r="M251" s="13">
        <f>F251*L251</f>
        <v>123.156</v>
      </c>
      <c r="N251" s="13">
        <f>M251*(1+23.5400/100)</f>
        <v>152.1469224</v>
      </c>
      <c r="O251" s="17">
        <f>IF(L251=0,0,((G251-L251)/L251)*100)</f>
        <v>0</v>
      </c>
    </row>
    <row r="252" spans="1:15">
      <c r="A252" s="7" t="s">
        <v>386</v>
      </c>
      <c r="B252" s="7" t="s">
        <v>115</v>
      </c>
      <c r="C252" s="7" t="s">
        <v>33</v>
      </c>
      <c r="D252" s="7" t="s">
        <v>116</v>
      </c>
      <c r="E252" s="7" t="s">
        <v>42</v>
      </c>
      <c r="F252" s="7">
        <v>4.4</v>
      </c>
      <c r="G252" s="20">
        <v>36.61</v>
      </c>
      <c r="H252" s="13">
        <f>F252*G252</f>
        <v>161.084</v>
      </c>
      <c r="I252" s="17">
        <v>23.54</v>
      </c>
      <c r="J252" s="13">
        <f>G252*(1+I252/100)</f>
        <v>45.227994</v>
      </c>
      <c r="K252" s="13">
        <f>F252*J252</f>
        <v>199.0031736</v>
      </c>
      <c r="L252" s="13">
        <v>36.61</v>
      </c>
      <c r="M252" s="13">
        <f>F252*L252</f>
        <v>161.084</v>
      </c>
      <c r="N252" s="13">
        <f>M252*(1+23.5400/100)</f>
        <v>199.0031736</v>
      </c>
      <c r="O252" s="17">
        <f>IF(L252=0,0,((G252-L252)/L252)*100)</f>
        <v>0</v>
      </c>
    </row>
    <row r="253" spans="1:15">
      <c r="A253" s="6" t="s">
        <v>387</v>
      </c>
      <c r="B253" s="6" t="s">
        <v>387</v>
      </c>
      <c r="C253" s="6" t="s">
        <v>27</v>
      </c>
      <c r="D253" s="6" t="s">
        <v>258</v>
      </c>
      <c r="E253" s="6" t="s">
        <v>27</v>
      </c>
      <c r="F253" s="6" t="s">
        <v>27</v>
      </c>
      <c r="G253" s="12" t="s">
        <v>27</v>
      </c>
      <c r="H253" s="12">
        <f>SUM(H254,H255,H256,H257,H258,H259,H260,H261,H262,H263)</f>
        <v>8590.2916</v>
      </c>
      <c r="I253" s="16" t="s">
        <v>27</v>
      </c>
      <c r="J253" s="12" t="s">
        <v>27</v>
      </c>
      <c r="K253" s="12">
        <f>SUM(K254,K255,K256,K257,K258,K259,K260,K261,K262,K263)</f>
        <v>10612.44624264</v>
      </c>
      <c r="L253" s="12" t="s">
        <v>27</v>
      </c>
      <c r="M253" s="12">
        <f>SUM(M254,M255,M256,M257,M258,M259,M260,M261,M262,M263)</f>
        <v>8590.2916</v>
      </c>
      <c r="N253" s="12">
        <f>SUM(N254,N255,N256,N257,N258,N259,N260,N261,N262,N263)</f>
        <v>10612.44624264</v>
      </c>
      <c r="O253" s="16">
        <f>IF(SUM(M254,M255,M256,M257,M258,M259,M260,M261,M262,M263)=0,0,SUM(O254*M254/100,O255*M255/100,O256*M256/100,O257*M257/100,O258*M258/100,O259*M259/100,O260*M260/100,O261*M261/100,O262*M262/100,O263*M263/100)/SUM(M254,M255,M256,M257,M258,M259,M260,M261,M262,M263)*100)</f>
        <v>0</v>
      </c>
    </row>
    <row r="254" spans="1:15">
      <c r="A254" s="7" t="s">
        <v>388</v>
      </c>
      <c r="B254" s="7" t="s">
        <v>260</v>
      </c>
      <c r="C254" s="7" t="s">
        <v>40</v>
      </c>
      <c r="D254" s="7" t="s">
        <v>261</v>
      </c>
      <c r="E254" s="7" t="s">
        <v>42</v>
      </c>
      <c r="F254" s="7">
        <v>20.58</v>
      </c>
      <c r="G254" s="20">
        <v>51.95</v>
      </c>
      <c r="H254" s="13">
        <f>F254*G254</f>
        <v>1069.131</v>
      </c>
      <c r="I254" s="17">
        <v>23.54</v>
      </c>
      <c r="J254" s="13">
        <f>G254*(1+I254/100)</f>
        <v>64.17903</v>
      </c>
      <c r="K254" s="13">
        <f>F254*J254</f>
        <v>1320.8044374</v>
      </c>
      <c r="L254" s="13">
        <v>51.95</v>
      </c>
      <c r="M254" s="13">
        <f>F254*L254</f>
        <v>1069.131</v>
      </c>
      <c r="N254" s="13">
        <f>M254*(1+23.5400/100)</f>
        <v>1320.8044374</v>
      </c>
      <c r="O254" s="17">
        <f>IF(L254=0,0,((G254-L254)/L254)*100)</f>
        <v>0</v>
      </c>
    </row>
    <row r="255" spans="1:15">
      <c r="A255" s="7" t="s">
        <v>389</v>
      </c>
      <c r="B255" s="7" t="s">
        <v>263</v>
      </c>
      <c r="C255" s="7" t="s">
        <v>40</v>
      </c>
      <c r="D255" s="7" t="s">
        <v>354</v>
      </c>
      <c r="E255" s="7" t="s">
        <v>35</v>
      </c>
      <c r="F255" s="7">
        <v>3.0</v>
      </c>
      <c r="G255" s="20">
        <v>672.33</v>
      </c>
      <c r="H255" s="13">
        <f>F255*G255</f>
        <v>2016.99</v>
      </c>
      <c r="I255" s="17">
        <v>23.54</v>
      </c>
      <c r="J255" s="13">
        <f>G255*(1+I255/100)</f>
        <v>830.596482</v>
      </c>
      <c r="K255" s="13">
        <f>F255*J255</f>
        <v>2491.789446</v>
      </c>
      <c r="L255" s="13">
        <v>672.33</v>
      </c>
      <c r="M255" s="13">
        <f>F255*L255</f>
        <v>2016.99</v>
      </c>
      <c r="N255" s="13">
        <f>M255*(1+23.5400/100)</f>
        <v>2491.789446</v>
      </c>
      <c r="O255" s="17">
        <f>IF(L255=0,0,((G255-L255)/L255)*100)</f>
        <v>0</v>
      </c>
    </row>
    <row r="256" spans="1:15">
      <c r="A256" s="7" t="s">
        <v>390</v>
      </c>
      <c r="B256" s="7" t="s">
        <v>266</v>
      </c>
      <c r="C256" s="7" t="s">
        <v>40</v>
      </c>
      <c r="D256" s="7" t="s">
        <v>267</v>
      </c>
      <c r="E256" s="7" t="s">
        <v>42</v>
      </c>
      <c r="F256" s="7">
        <v>20.58</v>
      </c>
      <c r="G256" s="20">
        <v>190.77</v>
      </c>
      <c r="H256" s="13">
        <f>F256*G256</f>
        <v>3926.0466</v>
      </c>
      <c r="I256" s="17">
        <v>23.54</v>
      </c>
      <c r="J256" s="13">
        <f>G256*(1+I256/100)</f>
        <v>235.677258</v>
      </c>
      <c r="K256" s="13">
        <f>F256*J256</f>
        <v>4850.23796964</v>
      </c>
      <c r="L256" s="13">
        <v>190.77</v>
      </c>
      <c r="M256" s="13">
        <f>F256*L256</f>
        <v>3926.0466</v>
      </c>
      <c r="N256" s="13">
        <f>M256*(1+23.5400/100)</f>
        <v>4850.23796964</v>
      </c>
      <c r="O256" s="17">
        <f>IF(L256=0,0,((G256-L256)/L256)*100)</f>
        <v>0</v>
      </c>
    </row>
    <row r="257" spans="1:15">
      <c r="A257" s="7" t="s">
        <v>391</v>
      </c>
      <c r="B257" s="7" t="s">
        <v>269</v>
      </c>
      <c r="C257" s="7" t="s">
        <v>40</v>
      </c>
      <c r="D257" s="7" t="s">
        <v>270</v>
      </c>
      <c r="E257" s="7" t="s">
        <v>100</v>
      </c>
      <c r="F257" s="7">
        <v>9.85</v>
      </c>
      <c r="G257" s="20">
        <v>56.17</v>
      </c>
      <c r="H257" s="13">
        <f>F257*G257</f>
        <v>553.2745</v>
      </c>
      <c r="I257" s="17">
        <v>23.54</v>
      </c>
      <c r="J257" s="13">
        <f>G257*(1+I257/100)</f>
        <v>69.392418</v>
      </c>
      <c r="K257" s="13">
        <f>F257*J257</f>
        <v>683.5153173</v>
      </c>
      <c r="L257" s="13">
        <v>56.17</v>
      </c>
      <c r="M257" s="13">
        <f>F257*L257</f>
        <v>553.2745</v>
      </c>
      <c r="N257" s="13">
        <f>M257*(1+23.5400/100)</f>
        <v>683.5153173</v>
      </c>
      <c r="O257" s="17">
        <f>IF(L257=0,0,((G257-L257)/L257)*100)</f>
        <v>0</v>
      </c>
    </row>
    <row r="258" spans="1:15">
      <c r="A258" s="7" t="s">
        <v>392</v>
      </c>
      <c r="B258" s="7" t="s">
        <v>272</v>
      </c>
      <c r="C258" s="7" t="s">
        <v>40</v>
      </c>
      <c r="D258" s="7" t="s">
        <v>273</v>
      </c>
      <c r="E258" s="7" t="s">
        <v>100</v>
      </c>
      <c r="F258" s="7">
        <v>6.5</v>
      </c>
      <c r="G258" s="20">
        <v>61.85</v>
      </c>
      <c r="H258" s="13">
        <f>F258*G258</f>
        <v>402.025</v>
      </c>
      <c r="I258" s="17">
        <v>23.54</v>
      </c>
      <c r="J258" s="13">
        <f>G258*(1+I258/100)</f>
        <v>76.40949</v>
      </c>
      <c r="K258" s="13">
        <f>F258*J258</f>
        <v>496.661685</v>
      </c>
      <c r="L258" s="13">
        <v>61.85</v>
      </c>
      <c r="M258" s="13">
        <f>F258*L258</f>
        <v>402.025</v>
      </c>
      <c r="N258" s="13">
        <f>M258*(1+23.5400/100)</f>
        <v>496.661685</v>
      </c>
      <c r="O258" s="17">
        <f>IF(L258=0,0,((G258-L258)/L258)*100)</f>
        <v>0</v>
      </c>
    </row>
    <row r="259" spans="1:15">
      <c r="A259" s="7" t="s">
        <v>393</v>
      </c>
      <c r="B259" s="7" t="s">
        <v>275</v>
      </c>
      <c r="C259" s="7" t="s">
        <v>40</v>
      </c>
      <c r="D259" s="7" t="s">
        <v>276</v>
      </c>
      <c r="E259" s="7" t="s">
        <v>100</v>
      </c>
      <c r="F259" s="7">
        <v>11.85</v>
      </c>
      <c r="G259" s="20">
        <v>27.26</v>
      </c>
      <c r="H259" s="13">
        <f>F259*G259</f>
        <v>323.031</v>
      </c>
      <c r="I259" s="17">
        <v>23.54</v>
      </c>
      <c r="J259" s="13">
        <f>G259*(1+I259/100)</f>
        <v>33.677004</v>
      </c>
      <c r="K259" s="13">
        <f>F259*J259</f>
        <v>399.0724974</v>
      </c>
      <c r="L259" s="13">
        <v>27.26</v>
      </c>
      <c r="M259" s="13">
        <f>F259*L259</f>
        <v>323.031</v>
      </c>
      <c r="N259" s="13">
        <f>M259*(1+23.5400/100)</f>
        <v>399.0724974</v>
      </c>
      <c r="O259" s="17">
        <f>IF(L259=0,0,((G259-L259)/L259)*100)</f>
        <v>0</v>
      </c>
    </row>
    <row r="260" spans="1:15">
      <c r="A260" s="7" t="s">
        <v>394</v>
      </c>
      <c r="B260" s="7" t="s">
        <v>278</v>
      </c>
      <c r="C260" s="7" t="s">
        <v>40</v>
      </c>
      <c r="D260" s="7" t="s">
        <v>279</v>
      </c>
      <c r="E260" s="7" t="s">
        <v>35</v>
      </c>
      <c r="F260" s="7">
        <v>1.0</v>
      </c>
      <c r="G260" s="20">
        <v>35.23</v>
      </c>
      <c r="H260" s="13">
        <f>F260*G260</f>
        <v>35.23</v>
      </c>
      <c r="I260" s="17">
        <v>23.54</v>
      </c>
      <c r="J260" s="13">
        <f>G260*(1+I260/100)</f>
        <v>43.523142</v>
      </c>
      <c r="K260" s="13">
        <f>F260*J260</f>
        <v>43.523142</v>
      </c>
      <c r="L260" s="13">
        <v>35.23</v>
      </c>
      <c r="M260" s="13">
        <f>F260*L260</f>
        <v>35.23</v>
      </c>
      <c r="N260" s="13">
        <f>M260*(1+23.5400/100)</f>
        <v>43.523142</v>
      </c>
      <c r="O260" s="17">
        <f>IF(L260=0,0,((G260-L260)/L260)*100)</f>
        <v>0</v>
      </c>
    </row>
    <row r="261" spans="1:15">
      <c r="A261" s="7" t="s">
        <v>395</v>
      </c>
      <c r="B261" s="7" t="s">
        <v>281</v>
      </c>
      <c r="C261" s="7" t="s">
        <v>40</v>
      </c>
      <c r="D261" s="7" t="s">
        <v>282</v>
      </c>
      <c r="E261" s="7" t="s">
        <v>35</v>
      </c>
      <c r="F261" s="7">
        <v>2.0</v>
      </c>
      <c r="G261" s="20">
        <v>30.26</v>
      </c>
      <c r="H261" s="13">
        <f>F261*G261</f>
        <v>60.52</v>
      </c>
      <c r="I261" s="17">
        <v>23.54</v>
      </c>
      <c r="J261" s="13">
        <f>G261*(1+I261/100)</f>
        <v>37.383204</v>
      </c>
      <c r="K261" s="13">
        <f>F261*J261</f>
        <v>74.766408</v>
      </c>
      <c r="L261" s="13">
        <v>30.26</v>
      </c>
      <c r="M261" s="13">
        <f>F261*L261</f>
        <v>60.52</v>
      </c>
      <c r="N261" s="13">
        <f>M261*(1+23.5400/100)</f>
        <v>74.766408</v>
      </c>
      <c r="O261" s="17">
        <f>IF(L261=0,0,((G261-L261)/L261)*100)</f>
        <v>0</v>
      </c>
    </row>
    <row r="262" spans="1:15">
      <c r="A262" s="7" t="s">
        <v>396</v>
      </c>
      <c r="B262" s="7" t="s">
        <v>284</v>
      </c>
      <c r="C262" s="7" t="s">
        <v>40</v>
      </c>
      <c r="D262" s="7" t="s">
        <v>285</v>
      </c>
      <c r="E262" s="7" t="s">
        <v>100</v>
      </c>
      <c r="F262" s="7">
        <v>9.4</v>
      </c>
      <c r="G262" s="20">
        <v>19.03</v>
      </c>
      <c r="H262" s="13">
        <f>F262*G262</f>
        <v>178.882</v>
      </c>
      <c r="I262" s="17">
        <v>23.54</v>
      </c>
      <c r="J262" s="13">
        <f>G262*(1+I262/100)</f>
        <v>23.509662</v>
      </c>
      <c r="K262" s="13">
        <f>F262*J262</f>
        <v>220.9908228</v>
      </c>
      <c r="L262" s="13">
        <v>19.03</v>
      </c>
      <c r="M262" s="13">
        <f>F262*L262</f>
        <v>178.882</v>
      </c>
      <c r="N262" s="13">
        <f>M262*(1+23.5400/100)</f>
        <v>220.9908228</v>
      </c>
      <c r="O262" s="17">
        <f>IF(L262=0,0,((G262-L262)/L262)*100)</f>
        <v>0</v>
      </c>
    </row>
    <row r="263" spans="1:15">
      <c r="A263" s="7" t="s">
        <v>397</v>
      </c>
      <c r="B263" s="7" t="s">
        <v>287</v>
      </c>
      <c r="C263" s="7" t="s">
        <v>40</v>
      </c>
      <c r="D263" s="7" t="s">
        <v>288</v>
      </c>
      <c r="E263" s="7" t="s">
        <v>100</v>
      </c>
      <c r="F263" s="7">
        <v>2.45</v>
      </c>
      <c r="G263" s="20">
        <v>10.27</v>
      </c>
      <c r="H263" s="13">
        <f>F263*G263</f>
        <v>25.1615</v>
      </c>
      <c r="I263" s="17">
        <v>23.54</v>
      </c>
      <c r="J263" s="13">
        <f>G263*(1+I263/100)</f>
        <v>12.687558</v>
      </c>
      <c r="K263" s="13">
        <f>F263*J263</f>
        <v>31.0845171</v>
      </c>
      <c r="L263" s="13">
        <v>10.27</v>
      </c>
      <c r="M263" s="13">
        <f>F263*L263</f>
        <v>25.1615</v>
      </c>
      <c r="N263" s="13">
        <f>M263*(1+23.5400/100)</f>
        <v>31.0845171</v>
      </c>
      <c r="O263" s="17">
        <f>IF(L263=0,0,((G263-L263)/L263)*100)</f>
        <v>0</v>
      </c>
    </row>
    <row r="264" spans="1:15">
      <c r="A264" s="6" t="s">
        <v>398</v>
      </c>
      <c r="B264" s="6" t="s">
        <v>398</v>
      </c>
      <c r="C264" s="6" t="s">
        <v>27</v>
      </c>
      <c r="D264" s="6" t="s">
        <v>399</v>
      </c>
      <c r="E264" s="6" t="s">
        <v>27</v>
      </c>
      <c r="F264" s="6" t="s">
        <v>27</v>
      </c>
      <c r="G264" s="12" t="s">
        <v>27</v>
      </c>
      <c r="H264" s="12">
        <f>SUM(H265,H276)</f>
        <v>117519.6067</v>
      </c>
      <c r="I264" s="16" t="s">
        <v>27</v>
      </c>
      <c r="J264" s="12" t="s">
        <v>27</v>
      </c>
      <c r="K264" s="12">
        <f>SUM(K265,K276)</f>
        <v>145183.72211718</v>
      </c>
      <c r="L264" s="12" t="s">
        <v>27</v>
      </c>
      <c r="M264" s="12">
        <f>SUM(M265,M276)</f>
        <v>117519.6067</v>
      </c>
      <c r="N264" s="12">
        <f>SUM(N265,N276)</f>
        <v>145183.72211718</v>
      </c>
      <c r="O264" s="16">
        <f>IF(SUM(M265,M276)=0,0,SUM(O265*M265/100,O276*M276/100)/SUM(M265,M276)*100)</f>
        <v>0</v>
      </c>
    </row>
    <row r="265" spans="1:15">
      <c r="A265" s="6" t="s">
        <v>400</v>
      </c>
      <c r="B265" s="6" t="s">
        <v>400</v>
      </c>
      <c r="C265" s="6" t="s">
        <v>27</v>
      </c>
      <c r="D265" s="6" t="s">
        <v>401</v>
      </c>
      <c r="E265" s="6" t="s">
        <v>27</v>
      </c>
      <c r="F265" s="6" t="s">
        <v>27</v>
      </c>
      <c r="G265" s="12" t="s">
        <v>27</v>
      </c>
      <c r="H265" s="12">
        <f>SUM(H266,H267,H268,H269,H270,H271,H272,H273,H274,H275)</f>
        <v>101080.6448</v>
      </c>
      <c r="I265" s="16" t="s">
        <v>27</v>
      </c>
      <c r="J265" s="12" t="s">
        <v>27</v>
      </c>
      <c r="K265" s="12">
        <f>SUM(K266,K267,K268,K269,K270,K271,K272,K273,K274,K275)</f>
        <v>124875.02858592</v>
      </c>
      <c r="L265" s="12" t="s">
        <v>27</v>
      </c>
      <c r="M265" s="12">
        <f>SUM(M266,M267,M268,M269,M270,M271,M272,M273,M274,M275)</f>
        <v>101080.6448</v>
      </c>
      <c r="N265" s="12">
        <f>SUM(N266,N267,N268,N269,N270,N271,N272,N273,N274,N275)</f>
        <v>124875.02858592</v>
      </c>
      <c r="O265" s="16">
        <f>IF(SUM(M266,M267,M268,M269,M270,M271,M272,M273,M274,M275)=0,0,SUM(O266*M266/100,O267*M267/100,O268*M268/100,O269*M269/100,O270*M270/100,O271*M271/100,O272*M272/100,O273*M273/100,O274*M274/100,O275*M275/100)/SUM(M266,M267,M268,M269,M270,M271,M272,M273,M274,M275)*100)</f>
        <v>0</v>
      </c>
    </row>
    <row r="266" spans="1:15">
      <c r="A266" s="7" t="s">
        <v>402</v>
      </c>
      <c r="B266" s="7" t="s">
        <v>48</v>
      </c>
      <c r="C266" s="7" t="s">
        <v>40</v>
      </c>
      <c r="D266" s="7" t="s">
        <v>78</v>
      </c>
      <c r="E266" s="7" t="s">
        <v>42</v>
      </c>
      <c r="F266" s="7">
        <v>220.92</v>
      </c>
      <c r="G266" s="20">
        <v>7.57</v>
      </c>
      <c r="H266" s="13">
        <f>F266*G266</f>
        <v>1672.3644</v>
      </c>
      <c r="I266" s="17">
        <v>23.54</v>
      </c>
      <c r="J266" s="13">
        <f>G266*(1+I266/100)</f>
        <v>9.351978</v>
      </c>
      <c r="K266" s="13">
        <f>F266*J266</f>
        <v>2066.03897976</v>
      </c>
      <c r="L266" s="13">
        <v>7.57</v>
      </c>
      <c r="M266" s="13">
        <f>F266*L266</f>
        <v>1672.3644</v>
      </c>
      <c r="N266" s="13">
        <f>M266*(1+23.5400/100)</f>
        <v>2066.03897976</v>
      </c>
      <c r="O266" s="17">
        <f>IF(L266=0,0,((G266-L266)/L266)*100)</f>
        <v>0</v>
      </c>
    </row>
    <row r="267" spans="1:15">
      <c r="A267" s="7" t="s">
        <v>403</v>
      </c>
      <c r="B267" s="7" t="s">
        <v>149</v>
      </c>
      <c r="C267" s="7" t="s">
        <v>40</v>
      </c>
      <c r="D267" s="7" t="s">
        <v>150</v>
      </c>
      <c r="E267" s="7" t="s">
        <v>42</v>
      </c>
      <c r="F267" s="7">
        <v>220.92</v>
      </c>
      <c r="G267" s="20">
        <v>8.47</v>
      </c>
      <c r="H267" s="13">
        <f>F267*G267</f>
        <v>1871.1924</v>
      </c>
      <c r="I267" s="17">
        <v>23.54</v>
      </c>
      <c r="J267" s="13">
        <f>G267*(1+I267/100)</f>
        <v>10.463838</v>
      </c>
      <c r="K267" s="13">
        <f>F267*J267</f>
        <v>2311.67109096</v>
      </c>
      <c r="L267" s="13">
        <v>8.47</v>
      </c>
      <c r="M267" s="13">
        <f>F267*L267</f>
        <v>1871.1924</v>
      </c>
      <c r="N267" s="13">
        <f>M267*(1+23.5400/100)</f>
        <v>2311.67109096</v>
      </c>
      <c r="O267" s="17">
        <f>IF(L267=0,0,((G267-L267)/L267)*100)</f>
        <v>0</v>
      </c>
    </row>
    <row r="268" spans="1:15">
      <c r="A268" s="7" t="s">
        <v>404</v>
      </c>
      <c r="B268" s="7" t="s">
        <v>51</v>
      </c>
      <c r="C268" s="7" t="s">
        <v>40</v>
      </c>
      <c r="D268" s="7" t="s">
        <v>80</v>
      </c>
      <c r="E268" s="7" t="s">
        <v>53</v>
      </c>
      <c r="F268" s="7">
        <v>16.57</v>
      </c>
      <c r="G268" s="20">
        <v>10.46</v>
      </c>
      <c r="H268" s="13">
        <f>F268*G268</f>
        <v>173.3222</v>
      </c>
      <c r="I268" s="17">
        <v>23.54</v>
      </c>
      <c r="J268" s="13">
        <f>G268*(1+I268/100)</f>
        <v>12.922284</v>
      </c>
      <c r="K268" s="13">
        <f>F268*J268</f>
        <v>214.12224588</v>
      </c>
      <c r="L268" s="13">
        <v>10.46</v>
      </c>
      <c r="M268" s="13">
        <f>F268*L268</f>
        <v>173.3222</v>
      </c>
      <c r="N268" s="13">
        <f>M268*(1+23.5400/100)</f>
        <v>214.12224588</v>
      </c>
      <c r="O268" s="17">
        <f>IF(L268=0,0,((G268-L268)/L268)*100)</f>
        <v>0</v>
      </c>
    </row>
    <row r="269" spans="1:15">
      <c r="A269" s="7" t="s">
        <v>405</v>
      </c>
      <c r="B269" s="7" t="s">
        <v>55</v>
      </c>
      <c r="C269" s="7" t="s">
        <v>40</v>
      </c>
      <c r="D269" s="7" t="s">
        <v>82</v>
      </c>
      <c r="E269" s="7" t="s">
        <v>57</v>
      </c>
      <c r="F269" s="7">
        <v>165.69</v>
      </c>
      <c r="G269" s="20">
        <v>3.22</v>
      </c>
      <c r="H269" s="13">
        <f>F269*G269</f>
        <v>533.5218</v>
      </c>
      <c r="I269" s="17">
        <v>23.54</v>
      </c>
      <c r="J269" s="13">
        <f>G269*(1+I269/100)</f>
        <v>3.977988</v>
      </c>
      <c r="K269" s="13">
        <f>F269*J269</f>
        <v>659.11283172</v>
      </c>
      <c r="L269" s="13">
        <v>3.22</v>
      </c>
      <c r="M269" s="13">
        <f>F269*L269</f>
        <v>533.5218</v>
      </c>
      <c r="N269" s="13">
        <f>M269*(1+23.5400/100)</f>
        <v>659.11283172</v>
      </c>
      <c r="O269" s="17">
        <f>IF(L269=0,0,((G269-L269)/L269)*100)</f>
        <v>0</v>
      </c>
    </row>
    <row r="270" spans="1:15">
      <c r="A270" s="7" t="s">
        <v>406</v>
      </c>
      <c r="B270" s="7" t="s">
        <v>59</v>
      </c>
      <c r="C270" s="7" t="s">
        <v>40</v>
      </c>
      <c r="D270" s="7" t="s">
        <v>407</v>
      </c>
      <c r="E270" s="7" t="s">
        <v>42</v>
      </c>
      <c r="F270" s="7">
        <v>220.92</v>
      </c>
      <c r="G270" s="20">
        <v>1.79</v>
      </c>
      <c r="H270" s="13">
        <f>F270*G270</f>
        <v>395.4468</v>
      </c>
      <c r="I270" s="17">
        <v>23.54</v>
      </c>
      <c r="J270" s="13">
        <f>G270*(1+I270/100)</f>
        <v>2.211366</v>
      </c>
      <c r="K270" s="13">
        <f>F270*J270</f>
        <v>488.53497672</v>
      </c>
      <c r="L270" s="13">
        <v>1.79</v>
      </c>
      <c r="M270" s="13">
        <f>F270*L270</f>
        <v>395.4468</v>
      </c>
      <c r="N270" s="13">
        <f>M270*(1+23.5400/100)</f>
        <v>488.53497672</v>
      </c>
      <c r="O270" s="17">
        <f>IF(L270=0,0,((G270-L270)/L270)*100)</f>
        <v>0</v>
      </c>
    </row>
    <row r="271" spans="1:15">
      <c r="A271" s="7" t="s">
        <v>408</v>
      </c>
      <c r="B271" s="7" t="s">
        <v>86</v>
      </c>
      <c r="C271" s="7" t="s">
        <v>40</v>
      </c>
      <c r="D271" s="7" t="s">
        <v>87</v>
      </c>
      <c r="E271" s="7" t="s">
        <v>42</v>
      </c>
      <c r="F271" s="7">
        <v>220.92</v>
      </c>
      <c r="G271" s="20">
        <v>64.97</v>
      </c>
      <c r="H271" s="13">
        <f>F271*G271</f>
        <v>14353.1724</v>
      </c>
      <c r="I271" s="17">
        <v>23.54</v>
      </c>
      <c r="J271" s="13">
        <f>G271*(1+I271/100)</f>
        <v>80.263938</v>
      </c>
      <c r="K271" s="13">
        <f>F271*J271</f>
        <v>17731.90918296</v>
      </c>
      <c r="L271" s="13">
        <v>64.97</v>
      </c>
      <c r="M271" s="13">
        <f>F271*L271</f>
        <v>14353.1724</v>
      </c>
      <c r="N271" s="13">
        <f>M271*(1+23.5400/100)</f>
        <v>17731.90918296</v>
      </c>
      <c r="O271" s="17">
        <f>IF(L271=0,0,((G271-L271)/L271)*100)</f>
        <v>0</v>
      </c>
    </row>
    <row r="272" spans="1:15">
      <c r="A272" s="7" t="s">
        <v>409</v>
      </c>
      <c r="B272" s="7" t="s">
        <v>89</v>
      </c>
      <c r="C272" s="7" t="s">
        <v>40</v>
      </c>
      <c r="D272" s="7" t="s">
        <v>90</v>
      </c>
      <c r="E272" s="7" t="s">
        <v>42</v>
      </c>
      <c r="F272" s="7">
        <v>220.92</v>
      </c>
      <c r="G272" s="20">
        <v>220.78</v>
      </c>
      <c r="H272" s="13">
        <f>F272*G272</f>
        <v>48774.7176</v>
      </c>
      <c r="I272" s="17">
        <v>23.54</v>
      </c>
      <c r="J272" s="13">
        <f>G272*(1+I272/100)</f>
        <v>272.751612</v>
      </c>
      <c r="K272" s="13">
        <f>F272*J272</f>
        <v>60256.28612304</v>
      </c>
      <c r="L272" s="13">
        <v>220.78</v>
      </c>
      <c r="M272" s="13">
        <f>F272*L272</f>
        <v>48774.7176</v>
      </c>
      <c r="N272" s="13">
        <f>M272*(1+23.5400/100)</f>
        <v>60256.28612304</v>
      </c>
      <c r="O272" s="17">
        <f>IF(L272=0,0,((G272-L272)/L272)*100)</f>
        <v>0</v>
      </c>
    </row>
    <row r="273" spans="1:15">
      <c r="A273" s="7" t="s">
        <v>410</v>
      </c>
      <c r="B273" s="7" t="s">
        <v>92</v>
      </c>
      <c r="C273" s="7" t="s">
        <v>40</v>
      </c>
      <c r="D273" s="7" t="s">
        <v>93</v>
      </c>
      <c r="E273" s="7" t="s">
        <v>42</v>
      </c>
      <c r="F273" s="7">
        <v>220.92</v>
      </c>
      <c r="G273" s="20">
        <v>71.69</v>
      </c>
      <c r="H273" s="13">
        <f>F273*G273</f>
        <v>15837.7548</v>
      </c>
      <c r="I273" s="17">
        <v>23.54</v>
      </c>
      <c r="J273" s="13">
        <f>G273*(1+I273/100)</f>
        <v>88.565826</v>
      </c>
      <c r="K273" s="13">
        <f>F273*J273</f>
        <v>19565.96227992</v>
      </c>
      <c r="L273" s="13">
        <v>71.69</v>
      </c>
      <c r="M273" s="13">
        <f>F273*L273</f>
        <v>15837.7548</v>
      </c>
      <c r="N273" s="13">
        <f>M273*(1+23.5400/100)</f>
        <v>19565.96227992</v>
      </c>
      <c r="O273" s="17">
        <f>IF(L273=0,0,((G273-L273)/L273)*100)</f>
        <v>0</v>
      </c>
    </row>
    <row r="274" spans="1:15">
      <c r="A274" s="7" t="s">
        <v>411</v>
      </c>
      <c r="B274" s="7" t="s">
        <v>95</v>
      </c>
      <c r="C274" s="7" t="s">
        <v>40</v>
      </c>
      <c r="D274" s="7" t="s">
        <v>96</v>
      </c>
      <c r="E274" s="7" t="s">
        <v>42</v>
      </c>
      <c r="F274" s="7">
        <v>220.92</v>
      </c>
      <c r="G274" s="20">
        <v>57.52</v>
      </c>
      <c r="H274" s="13">
        <f>F274*G274</f>
        <v>12707.3184</v>
      </c>
      <c r="I274" s="17">
        <v>23.54</v>
      </c>
      <c r="J274" s="13">
        <f>G274*(1+I274/100)</f>
        <v>71.060208</v>
      </c>
      <c r="K274" s="13">
        <f>F274*J274</f>
        <v>15698.62115136</v>
      </c>
      <c r="L274" s="13">
        <v>57.52</v>
      </c>
      <c r="M274" s="13">
        <f>F274*L274</f>
        <v>12707.3184</v>
      </c>
      <c r="N274" s="13">
        <f>M274*(1+23.5400/100)</f>
        <v>15698.62115136</v>
      </c>
      <c r="O274" s="17">
        <f>IF(L274=0,0,((G274-L274)/L274)*100)</f>
        <v>0</v>
      </c>
    </row>
    <row r="275" spans="1:15">
      <c r="A275" s="7" t="s">
        <v>412</v>
      </c>
      <c r="B275" s="7" t="s">
        <v>174</v>
      </c>
      <c r="C275" s="7" t="s">
        <v>40</v>
      </c>
      <c r="D275" s="7" t="s">
        <v>175</v>
      </c>
      <c r="E275" s="7" t="s">
        <v>100</v>
      </c>
      <c r="F275" s="7">
        <v>84.7</v>
      </c>
      <c r="G275" s="20">
        <v>56.22</v>
      </c>
      <c r="H275" s="13">
        <f>F275*G275</f>
        <v>4761.834</v>
      </c>
      <c r="I275" s="17">
        <v>23.54</v>
      </c>
      <c r="J275" s="13">
        <f>G275*(1+I275/100)</f>
        <v>69.454188</v>
      </c>
      <c r="K275" s="13">
        <f>F275*J275</f>
        <v>5882.7697236</v>
      </c>
      <c r="L275" s="13">
        <v>56.22</v>
      </c>
      <c r="M275" s="13">
        <f>F275*L275</f>
        <v>4761.834</v>
      </c>
      <c r="N275" s="13">
        <f>M275*(1+23.5400/100)</f>
        <v>5882.7697236</v>
      </c>
      <c r="O275" s="17">
        <f>IF(L275=0,0,((G275-L275)/L275)*100)</f>
        <v>0</v>
      </c>
    </row>
    <row r="276" spans="1:15">
      <c r="A276" s="6" t="s">
        <v>413</v>
      </c>
      <c r="B276" s="6" t="s">
        <v>413</v>
      </c>
      <c r="C276" s="6" t="s">
        <v>27</v>
      </c>
      <c r="D276" s="6" t="s">
        <v>414</v>
      </c>
      <c r="E276" s="6" t="s">
        <v>27</v>
      </c>
      <c r="F276" s="6" t="s">
        <v>27</v>
      </c>
      <c r="G276" s="12" t="s">
        <v>27</v>
      </c>
      <c r="H276" s="12">
        <f>SUM(H277,H278,H279,H280,H281,H282,H283,H284,H285,H286,H287,H288,H289,H290)</f>
        <v>16438.9619</v>
      </c>
      <c r="I276" s="16" t="s">
        <v>27</v>
      </c>
      <c r="J276" s="12" t="s">
        <v>27</v>
      </c>
      <c r="K276" s="12">
        <f>SUM(K277,K278,K279,K280,K281,K282,K283,K284,K285,K286,K287,K288,K289,K290)</f>
        <v>20308.69353126</v>
      </c>
      <c r="L276" s="12" t="s">
        <v>27</v>
      </c>
      <c r="M276" s="12">
        <f>SUM(M277,M278,M279,M280,M281,M282,M283,M284,M285,M286,M287,M288,M289,M290)</f>
        <v>16438.9619</v>
      </c>
      <c r="N276" s="12">
        <f>SUM(N277,N278,N279,N280,N281,N282,N283,N284,N285,N286,N287,N288,N289,N290)</f>
        <v>20308.69353126</v>
      </c>
      <c r="O276" s="16">
        <f>IF(SUM(M277,M278,M279,M280,M281,M282,M283,M284,M285,M286,M287,M288,M289,M290)=0,0,SUM(O277*M277/100,O278*M278/100,O279*M279/100,O280*M280/100,O281*M281/100,O282*M282/100,O283*M283/100,O284*M284/100,O285*M285/100,O286*M286/100,O287*M287/100,O288*M288/100,O289*M289/100,O290*M290/100)/SUM(M277,M278,M279,M280,M281,M282,M283,M284,M285,M286,M287,M288,M289,M290)*100)</f>
        <v>0</v>
      </c>
    </row>
    <row r="277" spans="1:15">
      <c r="A277" s="7" t="s">
        <v>415</v>
      </c>
      <c r="B277" s="7" t="s">
        <v>48</v>
      </c>
      <c r="C277" s="7" t="s">
        <v>40</v>
      </c>
      <c r="D277" s="7" t="s">
        <v>78</v>
      </c>
      <c r="E277" s="7" t="s">
        <v>42</v>
      </c>
      <c r="F277" s="7">
        <v>24.14</v>
      </c>
      <c r="G277" s="20">
        <v>7.57</v>
      </c>
      <c r="H277" s="13">
        <f>F277*G277</f>
        <v>182.7398</v>
      </c>
      <c r="I277" s="17">
        <v>23.54</v>
      </c>
      <c r="J277" s="13">
        <f>G277*(1+I277/100)</f>
        <v>9.351978</v>
      </c>
      <c r="K277" s="13">
        <f>F277*J277</f>
        <v>225.75674892</v>
      </c>
      <c r="L277" s="13">
        <v>7.57</v>
      </c>
      <c r="M277" s="13">
        <f>F277*L277</f>
        <v>182.7398</v>
      </c>
      <c r="N277" s="13">
        <f>M277*(1+23.5400/100)</f>
        <v>225.75674892</v>
      </c>
      <c r="O277" s="17">
        <f>IF(L277=0,0,((G277-L277)/L277)*100)</f>
        <v>0</v>
      </c>
    </row>
    <row r="278" spans="1:15">
      <c r="A278" s="7" t="s">
        <v>416</v>
      </c>
      <c r="B278" s="7" t="s">
        <v>51</v>
      </c>
      <c r="C278" s="7" t="s">
        <v>40</v>
      </c>
      <c r="D278" s="7" t="s">
        <v>80</v>
      </c>
      <c r="E278" s="7" t="s">
        <v>53</v>
      </c>
      <c r="F278" s="7">
        <v>0.91</v>
      </c>
      <c r="G278" s="20">
        <v>10.46</v>
      </c>
      <c r="H278" s="13">
        <f>F278*G278</f>
        <v>9.5186</v>
      </c>
      <c r="I278" s="17">
        <v>23.54</v>
      </c>
      <c r="J278" s="13">
        <f>G278*(1+I278/100)</f>
        <v>12.922284</v>
      </c>
      <c r="K278" s="13">
        <f>F278*J278</f>
        <v>11.75927844</v>
      </c>
      <c r="L278" s="13">
        <v>10.46</v>
      </c>
      <c r="M278" s="13">
        <f>F278*L278</f>
        <v>9.5186</v>
      </c>
      <c r="N278" s="13">
        <f>M278*(1+23.5400/100)</f>
        <v>11.75927844</v>
      </c>
      <c r="O278" s="17">
        <f>IF(L278=0,0,((G278-L278)/L278)*100)</f>
        <v>0</v>
      </c>
    </row>
    <row r="279" spans="1:15">
      <c r="A279" s="7" t="s">
        <v>417</v>
      </c>
      <c r="B279" s="7" t="s">
        <v>55</v>
      </c>
      <c r="C279" s="7" t="s">
        <v>40</v>
      </c>
      <c r="D279" s="7" t="s">
        <v>82</v>
      </c>
      <c r="E279" s="7" t="s">
        <v>57</v>
      </c>
      <c r="F279" s="7">
        <v>9.05</v>
      </c>
      <c r="G279" s="20">
        <v>3.22</v>
      </c>
      <c r="H279" s="13">
        <f>F279*G279</f>
        <v>29.141</v>
      </c>
      <c r="I279" s="17">
        <v>23.54</v>
      </c>
      <c r="J279" s="13">
        <f>G279*(1+I279/100)</f>
        <v>3.977988</v>
      </c>
      <c r="K279" s="13">
        <f>F279*J279</f>
        <v>36.0007914</v>
      </c>
      <c r="L279" s="13">
        <v>3.22</v>
      </c>
      <c r="M279" s="13">
        <f>F279*L279</f>
        <v>29.141</v>
      </c>
      <c r="N279" s="13">
        <f>M279*(1+23.5400/100)</f>
        <v>36.0007914</v>
      </c>
      <c r="O279" s="17">
        <f>IF(L279=0,0,((G279-L279)/L279)*100)</f>
        <v>0</v>
      </c>
    </row>
    <row r="280" spans="1:15">
      <c r="A280" s="7" t="s">
        <v>418</v>
      </c>
      <c r="B280" s="7" t="s">
        <v>59</v>
      </c>
      <c r="C280" s="7" t="s">
        <v>40</v>
      </c>
      <c r="D280" s="7" t="s">
        <v>84</v>
      </c>
      <c r="E280" s="7" t="s">
        <v>42</v>
      </c>
      <c r="F280" s="7">
        <v>24.14</v>
      </c>
      <c r="G280" s="20">
        <v>1.79</v>
      </c>
      <c r="H280" s="13">
        <f>F280*G280</f>
        <v>43.2106</v>
      </c>
      <c r="I280" s="17">
        <v>23.54</v>
      </c>
      <c r="J280" s="13">
        <f>G280*(1+I280/100)</f>
        <v>2.211366</v>
      </c>
      <c r="K280" s="13">
        <f>F280*J280</f>
        <v>53.38237524</v>
      </c>
      <c r="L280" s="13">
        <v>1.79</v>
      </c>
      <c r="M280" s="13">
        <f>F280*L280</f>
        <v>43.2106</v>
      </c>
      <c r="N280" s="13">
        <f>M280*(1+23.5400/100)</f>
        <v>53.38237524</v>
      </c>
      <c r="O280" s="17">
        <f>IF(L280=0,0,((G280-L280)/L280)*100)</f>
        <v>0</v>
      </c>
    </row>
    <row r="281" spans="1:15">
      <c r="A281" s="7" t="s">
        <v>419</v>
      </c>
      <c r="B281" s="7" t="s">
        <v>89</v>
      </c>
      <c r="C281" s="7" t="s">
        <v>40</v>
      </c>
      <c r="D281" s="7" t="s">
        <v>90</v>
      </c>
      <c r="E281" s="7" t="s">
        <v>42</v>
      </c>
      <c r="F281" s="7">
        <v>24.14</v>
      </c>
      <c r="G281" s="20">
        <v>220.78</v>
      </c>
      <c r="H281" s="13">
        <f>F281*G281</f>
        <v>5329.6292</v>
      </c>
      <c r="I281" s="17">
        <v>23.54</v>
      </c>
      <c r="J281" s="13">
        <f>G281*(1+I281/100)</f>
        <v>272.751612</v>
      </c>
      <c r="K281" s="13">
        <f>F281*J281</f>
        <v>6584.22391368</v>
      </c>
      <c r="L281" s="13">
        <v>220.78</v>
      </c>
      <c r="M281" s="13">
        <f>F281*L281</f>
        <v>5329.6292</v>
      </c>
      <c r="N281" s="13">
        <f>M281*(1+23.5400/100)</f>
        <v>6584.22391368</v>
      </c>
      <c r="O281" s="17">
        <f>IF(L281=0,0,((G281-L281)/L281)*100)</f>
        <v>0</v>
      </c>
    </row>
    <row r="282" spans="1:15">
      <c r="A282" s="7" t="s">
        <v>420</v>
      </c>
      <c r="B282" s="7" t="s">
        <v>118</v>
      </c>
      <c r="C282" s="7" t="s">
        <v>40</v>
      </c>
      <c r="D282" s="7" t="s">
        <v>119</v>
      </c>
      <c r="E282" s="7" t="s">
        <v>100</v>
      </c>
      <c r="F282" s="7">
        <v>80.45</v>
      </c>
      <c r="G282" s="20">
        <v>13.0</v>
      </c>
      <c r="H282" s="13">
        <f>F282*G282</f>
        <v>1045.85</v>
      </c>
      <c r="I282" s="17">
        <v>23.54</v>
      </c>
      <c r="J282" s="13">
        <f>G282*(1+I282/100)</f>
        <v>16.0602</v>
      </c>
      <c r="K282" s="13">
        <f>F282*J282</f>
        <v>1292.04309</v>
      </c>
      <c r="L282" s="13">
        <v>13.0</v>
      </c>
      <c r="M282" s="13">
        <f>F282*L282</f>
        <v>1045.85</v>
      </c>
      <c r="N282" s="13">
        <f>M282*(1+23.5400/100)</f>
        <v>1292.04309</v>
      </c>
      <c r="O282" s="17">
        <f>IF(L282=0,0,((G282-L282)/L282)*100)</f>
        <v>0</v>
      </c>
    </row>
    <row r="283" spans="1:15">
      <c r="A283" s="7" t="s">
        <v>421</v>
      </c>
      <c r="B283" s="7" t="s">
        <v>68</v>
      </c>
      <c r="C283" s="7" t="s">
        <v>40</v>
      </c>
      <c r="D283" s="7" t="s">
        <v>121</v>
      </c>
      <c r="E283" s="7" t="s">
        <v>42</v>
      </c>
      <c r="F283" s="7">
        <v>18.5</v>
      </c>
      <c r="G283" s="20">
        <v>4.41</v>
      </c>
      <c r="H283" s="13">
        <f>F283*G283</f>
        <v>81.585</v>
      </c>
      <c r="I283" s="17">
        <v>23.54</v>
      </c>
      <c r="J283" s="13">
        <f>G283*(1+I283/100)</f>
        <v>5.448114</v>
      </c>
      <c r="K283" s="13">
        <f>F283*J283</f>
        <v>100.790109</v>
      </c>
      <c r="L283" s="13">
        <v>4.41</v>
      </c>
      <c r="M283" s="13">
        <f>F283*L283</f>
        <v>81.585</v>
      </c>
      <c r="N283" s="13">
        <f>M283*(1+23.5400/100)</f>
        <v>100.790109</v>
      </c>
      <c r="O283" s="17">
        <f>IF(L283=0,0,((G283-L283)/L283)*100)</f>
        <v>0</v>
      </c>
    </row>
    <row r="284" spans="1:15">
      <c r="A284" s="7" t="s">
        <v>422</v>
      </c>
      <c r="B284" s="7" t="s">
        <v>71</v>
      </c>
      <c r="C284" s="7" t="s">
        <v>40</v>
      </c>
      <c r="D284" s="7" t="s">
        <v>123</v>
      </c>
      <c r="E284" s="7" t="s">
        <v>42</v>
      </c>
      <c r="F284" s="7">
        <v>18.5</v>
      </c>
      <c r="G284" s="20">
        <v>10.95</v>
      </c>
      <c r="H284" s="13">
        <f>F284*G284</f>
        <v>202.575</v>
      </c>
      <c r="I284" s="17">
        <v>23.54</v>
      </c>
      <c r="J284" s="13">
        <f>G284*(1+I284/100)</f>
        <v>13.52763</v>
      </c>
      <c r="K284" s="13">
        <f>F284*J284</f>
        <v>250.261155</v>
      </c>
      <c r="L284" s="13">
        <v>10.95</v>
      </c>
      <c r="M284" s="13">
        <f>F284*L284</f>
        <v>202.575</v>
      </c>
      <c r="N284" s="13">
        <f>M284*(1+23.5400/100)</f>
        <v>250.261155</v>
      </c>
      <c r="O284" s="17">
        <f>IF(L284=0,0,((G284-L284)/L284)*100)</f>
        <v>0</v>
      </c>
    </row>
    <row r="285" spans="1:15">
      <c r="A285" s="7" t="s">
        <v>423</v>
      </c>
      <c r="B285" s="7" t="s">
        <v>424</v>
      </c>
      <c r="C285" s="7" t="s">
        <v>40</v>
      </c>
      <c r="D285" s="7" t="s">
        <v>425</v>
      </c>
      <c r="E285" s="7" t="s">
        <v>42</v>
      </c>
      <c r="F285" s="7">
        <v>35.9</v>
      </c>
      <c r="G285" s="20">
        <v>18.75</v>
      </c>
      <c r="H285" s="13">
        <f>F285*G285</f>
        <v>673.125</v>
      </c>
      <c r="I285" s="17">
        <v>23.54</v>
      </c>
      <c r="J285" s="13">
        <f>G285*(1+I285/100)</f>
        <v>23.16375</v>
      </c>
      <c r="K285" s="13">
        <f>F285*J285</f>
        <v>831.578625</v>
      </c>
      <c r="L285" s="13">
        <v>18.75</v>
      </c>
      <c r="M285" s="13">
        <f>F285*L285</f>
        <v>673.125</v>
      </c>
      <c r="N285" s="13">
        <f>M285*(1+23.5400/100)</f>
        <v>831.578625</v>
      </c>
      <c r="O285" s="17">
        <f>IF(L285=0,0,((G285-L285)/L285)*100)</f>
        <v>0</v>
      </c>
    </row>
    <row r="286" spans="1:15">
      <c r="A286" s="7" t="s">
        <v>426</v>
      </c>
      <c r="B286" s="7" t="s">
        <v>427</v>
      </c>
      <c r="C286" s="7" t="s">
        <v>33</v>
      </c>
      <c r="D286" s="7" t="s">
        <v>428</v>
      </c>
      <c r="E286" s="7" t="s">
        <v>100</v>
      </c>
      <c r="F286" s="7">
        <v>47.87</v>
      </c>
      <c r="G286" s="20">
        <v>77.35</v>
      </c>
      <c r="H286" s="13">
        <f>F286*G286</f>
        <v>3702.7445</v>
      </c>
      <c r="I286" s="17">
        <v>23.54</v>
      </c>
      <c r="J286" s="13">
        <f>G286*(1+I286/100)</f>
        <v>95.55819</v>
      </c>
      <c r="K286" s="13">
        <f>F286*J286</f>
        <v>4574.3705553</v>
      </c>
      <c r="L286" s="13">
        <v>77.35</v>
      </c>
      <c r="M286" s="13">
        <f>F286*L286</f>
        <v>3702.7445</v>
      </c>
      <c r="N286" s="13">
        <f>M286*(1+23.5400/100)</f>
        <v>4574.3705553</v>
      </c>
      <c r="O286" s="17">
        <f>IF(L286=0,0,((G286-L286)/L286)*100)</f>
        <v>0</v>
      </c>
    </row>
    <row r="287" spans="1:15">
      <c r="A287" s="7" t="s">
        <v>429</v>
      </c>
      <c r="B287" s="7" t="s">
        <v>430</v>
      </c>
      <c r="C287" s="7" t="s">
        <v>33</v>
      </c>
      <c r="D287" s="7" t="s">
        <v>431</v>
      </c>
      <c r="E287" s="7" t="s">
        <v>42</v>
      </c>
      <c r="F287" s="7">
        <v>35.9</v>
      </c>
      <c r="G287" s="20">
        <v>95.65</v>
      </c>
      <c r="H287" s="13">
        <f>F287*G287</f>
        <v>3433.835</v>
      </c>
      <c r="I287" s="17">
        <v>23.54</v>
      </c>
      <c r="J287" s="13">
        <f>G287*(1+I287/100)</f>
        <v>118.16601</v>
      </c>
      <c r="K287" s="13">
        <f>F287*J287</f>
        <v>4242.159759</v>
      </c>
      <c r="L287" s="13">
        <v>95.65</v>
      </c>
      <c r="M287" s="13">
        <f>F287*L287</f>
        <v>3433.835</v>
      </c>
      <c r="N287" s="13">
        <f>M287*(1+23.5400/100)</f>
        <v>4242.159759</v>
      </c>
      <c r="O287" s="17">
        <f>IF(L287=0,0,((G287-L287)/L287)*100)</f>
        <v>0</v>
      </c>
    </row>
    <row r="288" spans="1:15">
      <c r="A288" s="7" t="s">
        <v>432</v>
      </c>
      <c r="B288" s="7" t="s">
        <v>108</v>
      </c>
      <c r="C288" s="7" t="s">
        <v>33</v>
      </c>
      <c r="D288" s="7" t="s">
        <v>109</v>
      </c>
      <c r="E288" s="7" t="s">
        <v>42</v>
      </c>
      <c r="F288" s="7">
        <v>24.14</v>
      </c>
      <c r="G288" s="20">
        <v>6.03</v>
      </c>
      <c r="H288" s="13">
        <f>F288*G288</f>
        <v>145.5642</v>
      </c>
      <c r="I288" s="17">
        <v>23.54</v>
      </c>
      <c r="J288" s="13">
        <f>G288*(1+I288/100)</f>
        <v>7.449462</v>
      </c>
      <c r="K288" s="13">
        <f>F288*J288</f>
        <v>179.83001268</v>
      </c>
      <c r="L288" s="13">
        <v>6.03</v>
      </c>
      <c r="M288" s="13">
        <f>F288*L288</f>
        <v>145.5642</v>
      </c>
      <c r="N288" s="13">
        <f>M288*(1+23.5400/100)</f>
        <v>179.83001268</v>
      </c>
      <c r="O288" s="17">
        <f>IF(L288=0,0,((G288-L288)/L288)*100)</f>
        <v>0</v>
      </c>
    </row>
    <row r="289" spans="1:15">
      <c r="A289" s="7" t="s">
        <v>433</v>
      </c>
      <c r="B289" s="7" t="s">
        <v>111</v>
      </c>
      <c r="C289" s="7" t="s">
        <v>33</v>
      </c>
      <c r="D289" s="7" t="s">
        <v>112</v>
      </c>
      <c r="E289" s="7" t="s">
        <v>42</v>
      </c>
      <c r="F289" s="7">
        <v>24.14</v>
      </c>
      <c r="G289" s="20">
        <v>27.99</v>
      </c>
      <c r="H289" s="13">
        <f>F289*G289</f>
        <v>675.6786</v>
      </c>
      <c r="I289" s="17">
        <v>23.54</v>
      </c>
      <c r="J289" s="13">
        <f>G289*(1+I289/100)</f>
        <v>34.578846</v>
      </c>
      <c r="K289" s="13">
        <f>F289*J289</f>
        <v>834.73334244</v>
      </c>
      <c r="L289" s="13">
        <v>27.99</v>
      </c>
      <c r="M289" s="13">
        <f>F289*L289</f>
        <v>675.6786</v>
      </c>
      <c r="N289" s="13">
        <f>M289*(1+23.5400/100)</f>
        <v>834.73334244</v>
      </c>
      <c r="O289" s="17">
        <f>IF(L289=0,0,((G289-L289)/L289)*100)</f>
        <v>0</v>
      </c>
    </row>
    <row r="290" spans="1:15">
      <c r="A290" s="7" t="s">
        <v>434</v>
      </c>
      <c r="B290" s="7" t="s">
        <v>115</v>
      </c>
      <c r="C290" s="7" t="s">
        <v>33</v>
      </c>
      <c r="D290" s="7" t="s">
        <v>116</v>
      </c>
      <c r="E290" s="7" t="s">
        <v>42</v>
      </c>
      <c r="F290" s="7">
        <v>24.14</v>
      </c>
      <c r="G290" s="20">
        <v>36.61</v>
      </c>
      <c r="H290" s="13">
        <f>F290*G290</f>
        <v>883.7654</v>
      </c>
      <c r="I290" s="17">
        <v>23.54</v>
      </c>
      <c r="J290" s="13">
        <f>G290*(1+I290/100)</f>
        <v>45.227994</v>
      </c>
      <c r="K290" s="13">
        <f>F290*J290</f>
        <v>1091.80377516</v>
      </c>
      <c r="L290" s="13">
        <v>36.61</v>
      </c>
      <c r="M290" s="13">
        <f>F290*L290</f>
        <v>883.7654</v>
      </c>
      <c r="N290" s="13">
        <f>M290*(1+23.5400/100)</f>
        <v>1091.80377516</v>
      </c>
      <c r="O290" s="17">
        <f>IF(L290=0,0,((G290-L290)/L290)*100)</f>
        <v>0</v>
      </c>
    </row>
    <row r="291" spans="1:15">
      <c r="A291" s="6" t="s">
        <v>435</v>
      </c>
      <c r="B291" s="6" t="s">
        <v>435</v>
      </c>
      <c r="C291" s="6" t="s">
        <v>27</v>
      </c>
      <c r="D291" s="6" t="s">
        <v>436</v>
      </c>
      <c r="E291" s="6" t="s">
        <v>27</v>
      </c>
      <c r="F291" s="6" t="s">
        <v>27</v>
      </c>
      <c r="G291" s="12" t="s">
        <v>27</v>
      </c>
      <c r="H291" s="12">
        <f>SUM(H292,H293,H294,H295)</f>
        <v>11290.0458</v>
      </c>
      <c r="I291" s="16" t="s">
        <v>27</v>
      </c>
      <c r="J291" s="12" t="s">
        <v>27</v>
      </c>
      <c r="K291" s="12">
        <f>SUM(K292,K293,K294,K295)</f>
        <v>13947.72258132</v>
      </c>
      <c r="L291" s="12" t="s">
        <v>27</v>
      </c>
      <c r="M291" s="12">
        <f>SUM(M292,M293,M294,M295)</f>
        <v>11290.0458</v>
      </c>
      <c r="N291" s="12">
        <f>SUM(N292,N293,N294,N295)</f>
        <v>13947.72258132</v>
      </c>
      <c r="O291" s="16">
        <f>IF(SUM(M292,M293,M294,M295)=0,0,SUM(O292*M292/100,O293*M293/100,O294*M294/100,O295*M295/100)/SUM(M292,M293,M294,M295)*100)</f>
        <v>0</v>
      </c>
    </row>
    <row r="292" spans="1:15">
      <c r="A292" s="7" t="s">
        <v>437</v>
      </c>
      <c r="B292" s="7" t="s">
        <v>438</v>
      </c>
      <c r="C292" s="7" t="s">
        <v>40</v>
      </c>
      <c r="D292" s="7" t="s">
        <v>439</v>
      </c>
      <c r="E292" s="7" t="s">
        <v>42</v>
      </c>
      <c r="F292" s="7">
        <v>86.34</v>
      </c>
      <c r="G292" s="20">
        <v>12.17</v>
      </c>
      <c r="H292" s="13">
        <f>F292*G292</f>
        <v>1050.7578</v>
      </c>
      <c r="I292" s="17">
        <v>23.54</v>
      </c>
      <c r="J292" s="13">
        <f>G292*(1+I292/100)</f>
        <v>15.034818</v>
      </c>
      <c r="K292" s="13">
        <f>F292*J292</f>
        <v>1298.10618612</v>
      </c>
      <c r="L292" s="13">
        <v>12.17</v>
      </c>
      <c r="M292" s="13">
        <f>F292*L292</f>
        <v>1050.7578</v>
      </c>
      <c r="N292" s="13">
        <f>M292*(1+23.5400/100)</f>
        <v>1298.10618612</v>
      </c>
      <c r="O292" s="17">
        <f>IF(L292=0,0,((G292-L292)/L292)*100)</f>
        <v>0</v>
      </c>
    </row>
    <row r="293" spans="1:15">
      <c r="A293" s="7" t="s">
        <v>440</v>
      </c>
      <c r="B293" s="7" t="s">
        <v>441</v>
      </c>
      <c r="C293" s="7" t="s">
        <v>40</v>
      </c>
      <c r="D293" s="7" t="s">
        <v>442</v>
      </c>
      <c r="E293" s="7" t="s">
        <v>42</v>
      </c>
      <c r="F293" s="7">
        <v>86.34</v>
      </c>
      <c r="G293" s="20">
        <v>30.3</v>
      </c>
      <c r="H293" s="13">
        <f>F293*G293</f>
        <v>2616.102</v>
      </c>
      <c r="I293" s="17">
        <v>23.54</v>
      </c>
      <c r="J293" s="13">
        <f>G293*(1+I293/100)</f>
        <v>37.43262</v>
      </c>
      <c r="K293" s="13">
        <f>F293*J293</f>
        <v>3231.9324108</v>
      </c>
      <c r="L293" s="13">
        <v>30.3</v>
      </c>
      <c r="M293" s="13">
        <f>F293*L293</f>
        <v>2616.102</v>
      </c>
      <c r="N293" s="13">
        <f>M293*(1+23.5400/100)</f>
        <v>3231.9324108</v>
      </c>
      <c r="O293" s="17">
        <f>IF(L293=0,0,((G293-L293)/L293)*100)</f>
        <v>0</v>
      </c>
    </row>
    <row r="294" spans="1:15">
      <c r="A294" s="7" t="s">
        <v>443</v>
      </c>
      <c r="B294" s="7" t="s">
        <v>444</v>
      </c>
      <c r="C294" s="7" t="s">
        <v>40</v>
      </c>
      <c r="D294" s="7" t="s">
        <v>445</v>
      </c>
      <c r="E294" s="7" t="s">
        <v>42</v>
      </c>
      <c r="F294" s="7">
        <v>86.34</v>
      </c>
      <c r="G294" s="20">
        <v>59.75</v>
      </c>
      <c r="H294" s="13">
        <f>F294*G294</f>
        <v>5158.815</v>
      </c>
      <c r="I294" s="17">
        <v>23.54</v>
      </c>
      <c r="J294" s="13">
        <f>G294*(1+I294/100)</f>
        <v>73.81515</v>
      </c>
      <c r="K294" s="13">
        <f>F294*J294</f>
        <v>6373.200051</v>
      </c>
      <c r="L294" s="13">
        <v>59.75</v>
      </c>
      <c r="M294" s="13">
        <f>F294*L294</f>
        <v>5158.815</v>
      </c>
      <c r="N294" s="13">
        <f>M294*(1+23.5400/100)</f>
        <v>6373.200051</v>
      </c>
      <c r="O294" s="17">
        <f>IF(L294=0,0,((G294-L294)/L294)*100)</f>
        <v>0</v>
      </c>
    </row>
    <row r="295" spans="1:15">
      <c r="A295" s="7" t="s">
        <v>446</v>
      </c>
      <c r="B295" s="7" t="s">
        <v>427</v>
      </c>
      <c r="C295" s="7" t="s">
        <v>33</v>
      </c>
      <c r="D295" s="7" t="s">
        <v>447</v>
      </c>
      <c r="E295" s="7" t="s">
        <v>100</v>
      </c>
      <c r="F295" s="7">
        <v>31.86</v>
      </c>
      <c r="G295" s="20">
        <v>77.35</v>
      </c>
      <c r="H295" s="13">
        <f>F295*G295</f>
        <v>2464.371</v>
      </c>
      <c r="I295" s="17">
        <v>23.54</v>
      </c>
      <c r="J295" s="13">
        <f>G295*(1+I295/100)</f>
        <v>95.55819</v>
      </c>
      <c r="K295" s="13">
        <f>F295*J295</f>
        <v>3044.4839334</v>
      </c>
      <c r="L295" s="13">
        <v>77.35</v>
      </c>
      <c r="M295" s="13">
        <f>F295*L295</f>
        <v>2464.371</v>
      </c>
      <c r="N295" s="13">
        <f>M295*(1+23.5400/100)</f>
        <v>3044.4839334</v>
      </c>
      <c r="O295" s="17">
        <f>IF(L295=0,0,((G295-L295)/L295)*100)</f>
        <v>0</v>
      </c>
    </row>
    <row r="296" spans="1:15">
      <c r="A296" s="6" t="s">
        <v>448</v>
      </c>
      <c r="B296" s="6" t="s">
        <v>448</v>
      </c>
      <c r="C296" s="6" t="s">
        <v>27</v>
      </c>
      <c r="D296" s="6" t="s">
        <v>449</v>
      </c>
      <c r="E296" s="6" t="s">
        <v>27</v>
      </c>
      <c r="F296" s="6" t="s">
        <v>27</v>
      </c>
      <c r="G296" s="12" t="s">
        <v>27</v>
      </c>
      <c r="H296" s="12">
        <f>SUM(H297,H298)</f>
        <v>35627.091</v>
      </c>
      <c r="I296" s="16" t="s">
        <v>27</v>
      </c>
      <c r="J296" s="12" t="s">
        <v>27</v>
      </c>
      <c r="K296" s="12">
        <f>SUM(K297,K298)</f>
        <v>44013.7082214</v>
      </c>
      <c r="L296" s="12" t="s">
        <v>27</v>
      </c>
      <c r="M296" s="12">
        <f>SUM(M297,M298)</f>
        <v>35627.091</v>
      </c>
      <c r="N296" s="12">
        <f>SUM(N297,N298)</f>
        <v>44013.7082214</v>
      </c>
      <c r="O296" s="16">
        <f>IF(SUM(M297,M298)=0,0,SUM(O297*M297/100,O298*M298/100)/SUM(M297,M298)*100)</f>
        <v>0</v>
      </c>
    </row>
    <row r="297" spans="1:15">
      <c r="A297" s="7" t="s">
        <v>450</v>
      </c>
      <c r="B297" s="7" t="s">
        <v>451</v>
      </c>
      <c r="C297" s="7" t="s">
        <v>33</v>
      </c>
      <c r="D297" s="7" t="s">
        <v>452</v>
      </c>
      <c r="E297" s="7" t="s">
        <v>42</v>
      </c>
      <c r="F297" s="7">
        <v>1269.58</v>
      </c>
      <c r="G297" s="20">
        <v>12.09</v>
      </c>
      <c r="H297" s="13">
        <f>F297*G297</f>
        <v>15349.2222</v>
      </c>
      <c r="I297" s="17">
        <v>23.54</v>
      </c>
      <c r="J297" s="13">
        <f>G297*(1+I297/100)</f>
        <v>14.935986</v>
      </c>
      <c r="K297" s="13">
        <f>F297*J297</f>
        <v>18962.42910588</v>
      </c>
      <c r="L297" s="13">
        <v>12.09</v>
      </c>
      <c r="M297" s="13">
        <f>F297*L297</f>
        <v>15349.2222</v>
      </c>
      <c r="N297" s="13">
        <f>M297*(1+23.5400/100)</f>
        <v>18962.42910588</v>
      </c>
      <c r="O297" s="17">
        <f>IF(L297=0,0,((G297-L297)/L297)*100)</f>
        <v>0</v>
      </c>
    </row>
    <row r="298" spans="1:15">
      <c r="A298" s="7" t="s">
        <v>453</v>
      </c>
      <c r="B298" s="7" t="s">
        <v>454</v>
      </c>
      <c r="C298" s="7" t="s">
        <v>33</v>
      </c>
      <c r="D298" s="7" t="s">
        <v>455</v>
      </c>
      <c r="E298" s="7" t="s">
        <v>42</v>
      </c>
      <c r="F298" s="7">
        <v>1076.32</v>
      </c>
      <c r="G298" s="20">
        <v>18.84</v>
      </c>
      <c r="H298" s="13">
        <f>F298*G298</f>
        <v>20277.8688</v>
      </c>
      <c r="I298" s="17">
        <v>23.54</v>
      </c>
      <c r="J298" s="13">
        <f>G298*(1+I298/100)</f>
        <v>23.274936</v>
      </c>
      <c r="K298" s="13">
        <f>F298*J298</f>
        <v>25051.27911552</v>
      </c>
      <c r="L298" s="13">
        <v>18.84</v>
      </c>
      <c r="M298" s="13">
        <f>F298*L298</f>
        <v>20277.8688</v>
      </c>
      <c r="N298" s="13">
        <f>M298*(1+23.5400/100)</f>
        <v>25051.27911552</v>
      </c>
      <c r="O298" s="17">
        <f>IF(L298=0,0,((G298-L298)/L298)*100)</f>
        <v>0</v>
      </c>
    </row>
    <row r="299" spans="1:15">
      <c r="A299" s="6" t="s">
        <v>456</v>
      </c>
      <c r="B299" s="6" t="s">
        <v>456</v>
      </c>
      <c r="C299" s="6" t="s">
        <v>27</v>
      </c>
      <c r="D299" s="6" t="s">
        <v>457</v>
      </c>
      <c r="E299" s="6" t="s">
        <v>27</v>
      </c>
      <c r="F299" s="6" t="s">
        <v>27</v>
      </c>
      <c r="G299" s="12" t="s">
        <v>27</v>
      </c>
      <c r="H299" s="12">
        <f>SUM(H300,H301,H302,H303,H304,H305)</f>
        <v>146050.1032</v>
      </c>
      <c r="I299" s="16" t="s">
        <v>27</v>
      </c>
      <c r="J299" s="12" t="s">
        <v>27</v>
      </c>
      <c r="K299" s="12">
        <f>SUM(K300,K301,K302,K303,K304,K305)</f>
        <v>180430.29749328</v>
      </c>
      <c r="L299" s="12" t="s">
        <v>27</v>
      </c>
      <c r="M299" s="12">
        <f>SUM(M300,M301,M302,M303,M304,M305)</f>
        <v>146050.1032</v>
      </c>
      <c r="N299" s="12">
        <f>SUM(N300,N301,N302,N303,N304,N305)</f>
        <v>180430.29749328</v>
      </c>
      <c r="O299" s="16">
        <f>IF(SUM(M300,M301,M302,M303,M304,M305)=0,0,SUM(O300*M300/100,O301*M301/100,O302*M302/100,O303*M303/100,O304*M304/100,O305*M305/100)/SUM(M300,M301,M302,M303,M304,M305)*100)</f>
        <v>0</v>
      </c>
    </row>
    <row r="300" spans="1:15">
      <c r="A300" s="7" t="s">
        <v>458</v>
      </c>
      <c r="B300" s="7" t="s">
        <v>438</v>
      </c>
      <c r="C300" s="7" t="s">
        <v>40</v>
      </c>
      <c r="D300" s="7" t="s">
        <v>439</v>
      </c>
      <c r="E300" s="7" t="s">
        <v>42</v>
      </c>
      <c r="F300" s="7">
        <v>512.89</v>
      </c>
      <c r="G300" s="20">
        <v>12.17</v>
      </c>
      <c r="H300" s="13">
        <f>F300*G300</f>
        <v>6241.8713</v>
      </c>
      <c r="I300" s="17">
        <v>23.54</v>
      </c>
      <c r="J300" s="13">
        <f>G300*(1+I300/100)</f>
        <v>15.034818</v>
      </c>
      <c r="K300" s="13">
        <f>F300*J300</f>
        <v>7711.20780402</v>
      </c>
      <c r="L300" s="13">
        <v>12.17</v>
      </c>
      <c r="M300" s="13">
        <f>F300*L300</f>
        <v>6241.8713</v>
      </c>
      <c r="N300" s="13">
        <f>M300*(1+23.5400/100)</f>
        <v>7711.20780402</v>
      </c>
      <c r="O300" s="17">
        <f>IF(L300=0,0,((G300-L300)/L300)*100)</f>
        <v>0</v>
      </c>
    </row>
    <row r="301" spans="1:15">
      <c r="A301" s="7" t="s">
        <v>459</v>
      </c>
      <c r="B301" s="7" t="s">
        <v>441</v>
      </c>
      <c r="C301" s="7" t="s">
        <v>40</v>
      </c>
      <c r="D301" s="7" t="s">
        <v>442</v>
      </c>
      <c r="E301" s="7" t="s">
        <v>42</v>
      </c>
      <c r="F301" s="7">
        <v>512.89</v>
      </c>
      <c r="G301" s="20">
        <v>30.3</v>
      </c>
      <c r="H301" s="13">
        <f>F301*G301</f>
        <v>15540.567</v>
      </c>
      <c r="I301" s="17">
        <v>23.54</v>
      </c>
      <c r="J301" s="13">
        <f>G301*(1+I301/100)</f>
        <v>37.43262</v>
      </c>
      <c r="K301" s="13">
        <f>F301*J301</f>
        <v>19198.8164718</v>
      </c>
      <c r="L301" s="13">
        <v>30.3</v>
      </c>
      <c r="M301" s="13">
        <f>F301*L301</f>
        <v>15540.567</v>
      </c>
      <c r="N301" s="13">
        <f>M301*(1+23.5400/100)</f>
        <v>19198.8164718</v>
      </c>
      <c r="O301" s="17">
        <f>IF(L301=0,0,((G301-L301)/L301)*100)</f>
        <v>0</v>
      </c>
    </row>
    <row r="302" spans="1:15">
      <c r="A302" s="7" t="s">
        <v>460</v>
      </c>
      <c r="B302" s="7" t="s">
        <v>171</v>
      </c>
      <c r="C302" s="7" t="s">
        <v>40</v>
      </c>
      <c r="D302" s="7" t="s">
        <v>461</v>
      </c>
      <c r="E302" s="7" t="s">
        <v>100</v>
      </c>
      <c r="F302" s="7">
        <v>984.92</v>
      </c>
      <c r="G302" s="20">
        <v>78.84</v>
      </c>
      <c r="H302" s="13">
        <f>F302*G302</f>
        <v>77651.0928</v>
      </c>
      <c r="I302" s="17">
        <v>23.54</v>
      </c>
      <c r="J302" s="13">
        <f>G302*(1+I302/100)</f>
        <v>97.398936</v>
      </c>
      <c r="K302" s="13">
        <f>F302*J302</f>
        <v>95930.16004512</v>
      </c>
      <c r="L302" s="13">
        <v>78.84</v>
      </c>
      <c r="M302" s="13">
        <f>F302*L302</f>
        <v>77651.0928</v>
      </c>
      <c r="N302" s="13">
        <f>M302*(1+23.5400/100)</f>
        <v>95930.16004512</v>
      </c>
      <c r="O302" s="17">
        <f>IF(L302=0,0,((G302-L302)/L302)*100)</f>
        <v>0</v>
      </c>
    </row>
    <row r="303" spans="1:15">
      <c r="A303" s="7" t="s">
        <v>462</v>
      </c>
      <c r="B303" s="7" t="s">
        <v>463</v>
      </c>
      <c r="C303" s="7" t="s">
        <v>33</v>
      </c>
      <c r="D303" s="7" t="s">
        <v>464</v>
      </c>
      <c r="E303" s="7" t="s">
        <v>42</v>
      </c>
      <c r="F303" s="7">
        <v>512.89</v>
      </c>
      <c r="G303" s="20">
        <v>15.57</v>
      </c>
      <c r="H303" s="13">
        <f>F303*G303</f>
        <v>7985.6973</v>
      </c>
      <c r="I303" s="17">
        <v>23.54</v>
      </c>
      <c r="J303" s="13">
        <f>G303*(1+I303/100)</f>
        <v>19.235178</v>
      </c>
      <c r="K303" s="13">
        <f>F303*J303</f>
        <v>9865.53044442</v>
      </c>
      <c r="L303" s="13">
        <v>15.57</v>
      </c>
      <c r="M303" s="13">
        <f>F303*L303</f>
        <v>7985.6973</v>
      </c>
      <c r="N303" s="13">
        <f>M303*(1+23.5400/100)</f>
        <v>9865.53044442</v>
      </c>
      <c r="O303" s="17">
        <f>IF(L303=0,0,((G303-L303)/L303)*100)</f>
        <v>0</v>
      </c>
    </row>
    <row r="304" spans="1:15">
      <c r="A304" s="7" t="s">
        <v>465</v>
      </c>
      <c r="B304" s="7" t="s">
        <v>444</v>
      </c>
      <c r="C304" s="7" t="s">
        <v>40</v>
      </c>
      <c r="D304" s="7" t="s">
        <v>445</v>
      </c>
      <c r="E304" s="7" t="s">
        <v>42</v>
      </c>
      <c r="F304" s="7">
        <v>512.89</v>
      </c>
      <c r="G304" s="20">
        <v>59.75</v>
      </c>
      <c r="H304" s="13">
        <f>F304*G304</f>
        <v>30645.1775</v>
      </c>
      <c r="I304" s="17">
        <v>23.54</v>
      </c>
      <c r="J304" s="13">
        <f>G304*(1+I304/100)</f>
        <v>73.81515</v>
      </c>
      <c r="K304" s="13">
        <f>F304*J304</f>
        <v>37859.0522835</v>
      </c>
      <c r="L304" s="13">
        <v>59.75</v>
      </c>
      <c r="M304" s="13">
        <f>F304*L304</f>
        <v>30645.1775</v>
      </c>
      <c r="N304" s="13">
        <f>M304*(1+23.5400/100)</f>
        <v>37859.0522835</v>
      </c>
      <c r="O304" s="17">
        <f>IF(L304=0,0,((G304-L304)/L304)*100)</f>
        <v>0</v>
      </c>
    </row>
    <row r="305" spans="1:15">
      <c r="A305" s="7" t="s">
        <v>466</v>
      </c>
      <c r="B305" s="7" t="s">
        <v>467</v>
      </c>
      <c r="C305" s="7" t="s">
        <v>33</v>
      </c>
      <c r="D305" s="7" t="s">
        <v>468</v>
      </c>
      <c r="E305" s="7" t="s">
        <v>42</v>
      </c>
      <c r="F305" s="7">
        <v>512.89</v>
      </c>
      <c r="G305" s="20">
        <v>15.57</v>
      </c>
      <c r="H305" s="13">
        <f>F305*G305</f>
        <v>7985.6973</v>
      </c>
      <c r="I305" s="17">
        <v>23.54</v>
      </c>
      <c r="J305" s="13">
        <f>G305*(1+I305/100)</f>
        <v>19.235178</v>
      </c>
      <c r="K305" s="13">
        <f>F305*J305</f>
        <v>9865.53044442</v>
      </c>
      <c r="L305" s="13">
        <v>15.57</v>
      </c>
      <c r="M305" s="13">
        <f>F305*L305</f>
        <v>7985.6973</v>
      </c>
      <c r="N305" s="13">
        <f>M305*(1+23.5400/100)</f>
        <v>9865.53044442</v>
      </c>
      <c r="O305" s="17">
        <f>IF(L305=0,0,((G305-L305)/L305)*100)</f>
        <v>0</v>
      </c>
    </row>
    <row r="306" spans="1:15">
      <c r="A306" s="6" t="s">
        <v>469</v>
      </c>
      <c r="B306" s="6" t="s">
        <v>469</v>
      </c>
      <c r="C306" s="6" t="s">
        <v>27</v>
      </c>
      <c r="D306" s="6" t="s">
        <v>470</v>
      </c>
      <c r="E306" s="6" t="s">
        <v>27</v>
      </c>
      <c r="F306" s="6" t="s">
        <v>27</v>
      </c>
      <c r="G306" s="12" t="s">
        <v>27</v>
      </c>
      <c r="H306" s="12">
        <f>H307</f>
        <v>831.024</v>
      </c>
      <c r="I306" s="16" t="s">
        <v>27</v>
      </c>
      <c r="J306" s="12" t="s">
        <v>27</v>
      </c>
      <c r="K306" s="12">
        <f>K307</f>
        <v>1026.6470496</v>
      </c>
      <c r="L306" s="12" t="s">
        <v>27</v>
      </c>
      <c r="M306" s="12">
        <f>M307</f>
        <v>831.024</v>
      </c>
      <c r="N306" s="12">
        <f>N307</f>
        <v>1026.6470496</v>
      </c>
      <c r="O306" s="16">
        <f>O307</f>
        <v>0</v>
      </c>
    </row>
    <row r="307" spans="1:15">
      <c r="A307" s="7" t="s">
        <v>471</v>
      </c>
      <c r="B307" s="7" t="s">
        <v>472</v>
      </c>
      <c r="C307" s="7" t="s">
        <v>33</v>
      </c>
      <c r="D307" s="7" t="s">
        <v>473</v>
      </c>
      <c r="E307" s="7" t="s">
        <v>100</v>
      </c>
      <c r="F307" s="7">
        <v>71.64</v>
      </c>
      <c r="G307" s="20">
        <v>11.6</v>
      </c>
      <c r="H307" s="13">
        <f>F307*G307</f>
        <v>831.024</v>
      </c>
      <c r="I307" s="17">
        <v>23.54</v>
      </c>
      <c r="J307" s="13">
        <f>G307*(1+I307/100)</f>
        <v>14.33064</v>
      </c>
      <c r="K307" s="13">
        <f>F307*J307</f>
        <v>1026.6470496</v>
      </c>
      <c r="L307" s="13">
        <v>11.6</v>
      </c>
      <c r="M307" s="13">
        <f>F307*L307</f>
        <v>831.024</v>
      </c>
      <c r="N307" s="13">
        <f>M307*(1+23.5400/100)</f>
        <v>1026.6470496</v>
      </c>
      <c r="O307" s="17">
        <f>IF(L307=0,0,((G307-L307)/L307)*100)</f>
        <v>0</v>
      </c>
    </row>
    <row r="308" spans="1:15">
      <c r="A308" s="6" t="s">
        <v>474</v>
      </c>
      <c r="B308" s="6" t="s">
        <v>474</v>
      </c>
      <c r="C308" s="6" t="s">
        <v>27</v>
      </c>
      <c r="D308" s="6" t="s">
        <v>475</v>
      </c>
      <c r="E308" s="6" t="s">
        <v>27</v>
      </c>
      <c r="F308" s="6" t="s">
        <v>27</v>
      </c>
      <c r="G308" s="12" t="s">
        <v>27</v>
      </c>
      <c r="H308" s="12">
        <f>SUM(H309,H318)</f>
        <v>26509.5934</v>
      </c>
      <c r="I308" s="16" t="s">
        <v>27</v>
      </c>
      <c r="J308" s="12" t="s">
        <v>27</v>
      </c>
      <c r="K308" s="12">
        <f>SUM(K309,K318)</f>
        <v>32749.95168636</v>
      </c>
      <c r="L308" s="12" t="s">
        <v>27</v>
      </c>
      <c r="M308" s="12">
        <f>SUM(M309,M318)</f>
        <v>26509.5934</v>
      </c>
      <c r="N308" s="12">
        <f>SUM(N309,N318)</f>
        <v>32749.95168636</v>
      </c>
      <c r="O308" s="16">
        <f>IF(SUM(M309,M318)=0,0,SUM(O309*M309/100,O318*M318/100)/SUM(M309,M318)*100)</f>
        <v>0</v>
      </c>
    </row>
    <row r="309" spans="1:15">
      <c r="A309" s="6" t="s">
        <v>476</v>
      </c>
      <c r="B309" s="6" t="s">
        <v>476</v>
      </c>
      <c r="C309" s="6" t="s">
        <v>27</v>
      </c>
      <c r="D309" s="6" t="s">
        <v>477</v>
      </c>
      <c r="E309" s="6" t="s">
        <v>27</v>
      </c>
      <c r="F309" s="6" t="s">
        <v>27</v>
      </c>
      <c r="G309" s="12" t="s">
        <v>27</v>
      </c>
      <c r="H309" s="12">
        <f>SUM(H310,H311,H312,H313,H314,H315,H316,H317)</f>
        <v>17915.5576</v>
      </c>
      <c r="I309" s="16" t="s">
        <v>27</v>
      </c>
      <c r="J309" s="12" t="s">
        <v>27</v>
      </c>
      <c r="K309" s="12">
        <f>SUM(K310,K311,K312,K313,K314,K315,K316,K317)</f>
        <v>22132.87985904</v>
      </c>
      <c r="L309" s="12" t="s">
        <v>27</v>
      </c>
      <c r="M309" s="12">
        <f>SUM(M310,M311,M312,M313,M314,M315,M316,M317)</f>
        <v>17915.5576</v>
      </c>
      <c r="N309" s="12">
        <f>SUM(N310,N311,N312,N313,N314,N315,N316,N317)</f>
        <v>22132.87985904</v>
      </c>
      <c r="O309" s="16">
        <f>IF(SUM(M310,M311,M312,M313,M314,M315,M316,M317)=0,0,SUM(O310*M310/100,O311*M311/100,O312*M312/100,O313*M313/100,O314*M314/100,O315*M315/100,O316*M316/100,O317*M317/100)/SUM(M310,M311,M312,M313,M314,M315,M316,M317)*100)</f>
        <v>0</v>
      </c>
    </row>
    <row r="310" spans="1:15">
      <c r="A310" s="7" t="s">
        <v>478</v>
      </c>
      <c r="B310" s="7" t="s">
        <v>48</v>
      </c>
      <c r="C310" s="7" t="s">
        <v>40</v>
      </c>
      <c r="D310" s="7" t="s">
        <v>78</v>
      </c>
      <c r="E310" s="7" t="s">
        <v>42</v>
      </c>
      <c r="F310" s="7">
        <v>42.0</v>
      </c>
      <c r="G310" s="20">
        <v>7.57</v>
      </c>
      <c r="H310" s="13">
        <f>F310*G310</f>
        <v>317.94</v>
      </c>
      <c r="I310" s="17">
        <v>23.54</v>
      </c>
      <c r="J310" s="13">
        <f>G310*(1+I310/100)</f>
        <v>9.351978</v>
      </c>
      <c r="K310" s="13">
        <f>F310*J310</f>
        <v>392.783076</v>
      </c>
      <c r="L310" s="13">
        <v>7.57</v>
      </c>
      <c r="M310" s="13">
        <f>F310*L310</f>
        <v>317.94</v>
      </c>
      <c r="N310" s="13">
        <f>M310*(1+23.5400/100)</f>
        <v>392.783076</v>
      </c>
      <c r="O310" s="17">
        <f>IF(L310=0,0,((G310-L310)/L310)*100)</f>
        <v>0</v>
      </c>
    </row>
    <row r="311" spans="1:15">
      <c r="A311" s="7" t="s">
        <v>479</v>
      </c>
      <c r="B311" s="7" t="s">
        <v>51</v>
      </c>
      <c r="C311" s="7" t="s">
        <v>40</v>
      </c>
      <c r="D311" s="7" t="s">
        <v>80</v>
      </c>
      <c r="E311" s="7" t="s">
        <v>53</v>
      </c>
      <c r="F311" s="7">
        <v>2.21</v>
      </c>
      <c r="G311" s="20">
        <v>10.46</v>
      </c>
      <c r="H311" s="13">
        <f>F311*G311</f>
        <v>23.1166</v>
      </c>
      <c r="I311" s="17">
        <v>23.54</v>
      </c>
      <c r="J311" s="13">
        <f>G311*(1+I311/100)</f>
        <v>12.922284</v>
      </c>
      <c r="K311" s="13">
        <f>F311*J311</f>
        <v>28.55824764</v>
      </c>
      <c r="L311" s="13">
        <v>10.46</v>
      </c>
      <c r="M311" s="13">
        <f>F311*L311</f>
        <v>23.1166</v>
      </c>
      <c r="N311" s="13">
        <f>M311*(1+23.5400/100)</f>
        <v>28.55824764</v>
      </c>
      <c r="O311" s="17">
        <f>IF(L311=0,0,((G311-L311)/L311)*100)</f>
        <v>0</v>
      </c>
    </row>
    <row r="312" spans="1:15">
      <c r="A312" s="7" t="s">
        <v>480</v>
      </c>
      <c r="B312" s="7" t="s">
        <v>55</v>
      </c>
      <c r="C312" s="7" t="s">
        <v>40</v>
      </c>
      <c r="D312" s="7" t="s">
        <v>82</v>
      </c>
      <c r="E312" s="7" t="s">
        <v>57</v>
      </c>
      <c r="F312" s="7">
        <v>22.05</v>
      </c>
      <c r="G312" s="20">
        <v>3.22</v>
      </c>
      <c r="H312" s="13">
        <f>F312*G312</f>
        <v>71.001</v>
      </c>
      <c r="I312" s="17">
        <v>23.54</v>
      </c>
      <c r="J312" s="13">
        <f>G312*(1+I312/100)</f>
        <v>3.977988</v>
      </c>
      <c r="K312" s="13">
        <f>F312*J312</f>
        <v>87.7146354</v>
      </c>
      <c r="L312" s="13">
        <v>3.22</v>
      </c>
      <c r="M312" s="13">
        <f>F312*L312</f>
        <v>71.001</v>
      </c>
      <c r="N312" s="13">
        <f>M312*(1+23.5400/100)</f>
        <v>87.7146354</v>
      </c>
      <c r="O312" s="17">
        <f>IF(L312=0,0,((G312-L312)/L312)*100)</f>
        <v>0</v>
      </c>
    </row>
    <row r="313" spans="1:15">
      <c r="A313" s="7" t="s">
        <v>481</v>
      </c>
      <c r="B313" s="7" t="s">
        <v>59</v>
      </c>
      <c r="C313" s="7" t="s">
        <v>40</v>
      </c>
      <c r="D313" s="7" t="s">
        <v>84</v>
      </c>
      <c r="E313" s="7" t="s">
        <v>42</v>
      </c>
      <c r="F313" s="7">
        <v>42.0</v>
      </c>
      <c r="G313" s="20">
        <v>1.79</v>
      </c>
      <c r="H313" s="13">
        <f>F313*G313</f>
        <v>75.18</v>
      </c>
      <c r="I313" s="17">
        <v>23.54</v>
      </c>
      <c r="J313" s="13">
        <f>G313*(1+I313/100)</f>
        <v>2.211366</v>
      </c>
      <c r="K313" s="13">
        <f>F313*J313</f>
        <v>92.877372</v>
      </c>
      <c r="L313" s="13">
        <v>1.79</v>
      </c>
      <c r="M313" s="13">
        <f>F313*L313</f>
        <v>75.18</v>
      </c>
      <c r="N313" s="13">
        <f>M313*(1+23.5400/100)</f>
        <v>92.877372</v>
      </c>
      <c r="O313" s="17">
        <f>IF(L313=0,0,((G313-L313)/L313)*100)</f>
        <v>0</v>
      </c>
    </row>
    <row r="314" spans="1:15">
      <c r="A314" s="7" t="s">
        <v>482</v>
      </c>
      <c r="B314" s="7" t="s">
        <v>86</v>
      </c>
      <c r="C314" s="7" t="s">
        <v>40</v>
      </c>
      <c r="D314" s="7" t="s">
        <v>87</v>
      </c>
      <c r="E314" s="7" t="s">
        <v>42</v>
      </c>
      <c r="F314" s="7">
        <v>42.0</v>
      </c>
      <c r="G314" s="20">
        <v>64.97</v>
      </c>
      <c r="H314" s="13">
        <f>F314*G314</f>
        <v>2728.74</v>
      </c>
      <c r="I314" s="17">
        <v>23.54</v>
      </c>
      <c r="J314" s="13">
        <f>G314*(1+I314/100)</f>
        <v>80.263938</v>
      </c>
      <c r="K314" s="13">
        <f>F314*J314</f>
        <v>3371.085396</v>
      </c>
      <c r="L314" s="13">
        <v>64.97</v>
      </c>
      <c r="M314" s="13">
        <f>F314*L314</f>
        <v>2728.74</v>
      </c>
      <c r="N314" s="13">
        <f>M314*(1+23.5400/100)</f>
        <v>3371.085396</v>
      </c>
      <c r="O314" s="17">
        <f>IF(L314=0,0,((G314-L314)/L314)*100)</f>
        <v>0</v>
      </c>
    </row>
    <row r="315" spans="1:15">
      <c r="A315" s="7" t="s">
        <v>483</v>
      </c>
      <c r="B315" s="7" t="s">
        <v>89</v>
      </c>
      <c r="C315" s="7" t="s">
        <v>40</v>
      </c>
      <c r="D315" s="7" t="s">
        <v>90</v>
      </c>
      <c r="E315" s="7" t="s">
        <v>42</v>
      </c>
      <c r="F315" s="7">
        <v>42.0</v>
      </c>
      <c r="G315" s="20">
        <v>220.78</v>
      </c>
      <c r="H315" s="13">
        <f>F315*G315</f>
        <v>9272.76</v>
      </c>
      <c r="I315" s="17">
        <v>23.54</v>
      </c>
      <c r="J315" s="13">
        <f>G315*(1+I315/100)</f>
        <v>272.751612</v>
      </c>
      <c r="K315" s="13">
        <f>F315*J315</f>
        <v>11455.567704</v>
      </c>
      <c r="L315" s="13">
        <v>220.78</v>
      </c>
      <c r="M315" s="13">
        <f>F315*L315</f>
        <v>9272.76</v>
      </c>
      <c r="N315" s="13">
        <f>M315*(1+23.5400/100)</f>
        <v>11455.567704</v>
      </c>
      <c r="O315" s="17">
        <f>IF(L315=0,0,((G315-L315)/L315)*100)</f>
        <v>0</v>
      </c>
    </row>
    <row r="316" spans="1:15">
      <c r="A316" s="7" t="s">
        <v>484</v>
      </c>
      <c r="B316" s="7" t="s">
        <v>92</v>
      </c>
      <c r="C316" s="7" t="s">
        <v>40</v>
      </c>
      <c r="D316" s="7" t="s">
        <v>93</v>
      </c>
      <c r="E316" s="7" t="s">
        <v>42</v>
      </c>
      <c r="F316" s="7">
        <v>42.0</v>
      </c>
      <c r="G316" s="20">
        <v>71.69</v>
      </c>
      <c r="H316" s="13">
        <f>F316*G316</f>
        <v>3010.98</v>
      </c>
      <c r="I316" s="17">
        <v>23.54</v>
      </c>
      <c r="J316" s="13">
        <f>G316*(1+I316/100)</f>
        <v>88.565826</v>
      </c>
      <c r="K316" s="13">
        <f>F316*J316</f>
        <v>3719.764692</v>
      </c>
      <c r="L316" s="13">
        <v>71.69</v>
      </c>
      <c r="M316" s="13">
        <f>F316*L316</f>
        <v>3010.98</v>
      </c>
      <c r="N316" s="13">
        <f>M316*(1+23.5400/100)</f>
        <v>3719.764692</v>
      </c>
      <c r="O316" s="17">
        <f>IF(L316=0,0,((G316-L316)/L316)*100)</f>
        <v>0</v>
      </c>
    </row>
    <row r="317" spans="1:15">
      <c r="A317" s="7" t="s">
        <v>485</v>
      </c>
      <c r="B317" s="7" t="s">
        <v>95</v>
      </c>
      <c r="C317" s="7" t="s">
        <v>40</v>
      </c>
      <c r="D317" s="7" t="s">
        <v>96</v>
      </c>
      <c r="E317" s="7" t="s">
        <v>42</v>
      </c>
      <c r="F317" s="7">
        <v>42.0</v>
      </c>
      <c r="G317" s="20">
        <v>57.52</v>
      </c>
      <c r="H317" s="13">
        <f>F317*G317</f>
        <v>2415.84</v>
      </c>
      <c r="I317" s="17">
        <v>23.54</v>
      </c>
      <c r="J317" s="13">
        <f>G317*(1+I317/100)</f>
        <v>71.060208</v>
      </c>
      <c r="K317" s="13">
        <f>F317*J317</f>
        <v>2984.528736</v>
      </c>
      <c r="L317" s="13">
        <v>57.52</v>
      </c>
      <c r="M317" s="13">
        <f>F317*L317</f>
        <v>2415.84</v>
      </c>
      <c r="N317" s="13">
        <f>M317*(1+23.5400/100)</f>
        <v>2984.528736</v>
      </c>
      <c r="O317" s="17">
        <f>IF(L317=0,0,((G317-L317)/L317)*100)</f>
        <v>0</v>
      </c>
    </row>
    <row r="318" spans="1:15">
      <c r="A318" s="6" t="s">
        <v>486</v>
      </c>
      <c r="B318" s="6" t="s">
        <v>486</v>
      </c>
      <c r="C318" s="6" t="s">
        <v>27</v>
      </c>
      <c r="D318" s="6" t="s">
        <v>414</v>
      </c>
      <c r="E318" s="6" t="s">
        <v>27</v>
      </c>
      <c r="F318" s="6" t="s">
        <v>27</v>
      </c>
      <c r="G318" s="12" t="s">
        <v>27</v>
      </c>
      <c r="H318" s="12">
        <f>SUM(H319,H320,H321,H322,H323,H324,H325,H326,H327)</f>
        <v>8594.0358</v>
      </c>
      <c r="I318" s="16" t="s">
        <v>27</v>
      </c>
      <c r="J318" s="12" t="s">
        <v>27</v>
      </c>
      <c r="K318" s="12">
        <f>SUM(K319,K320,K321,K322,K323,K324,K325,K326,K327)</f>
        <v>10617.07182732</v>
      </c>
      <c r="L318" s="12" t="s">
        <v>27</v>
      </c>
      <c r="M318" s="12">
        <f>SUM(M319,M320,M321,M322,M323,M324,M325,M326,M327)</f>
        <v>8594.0358</v>
      </c>
      <c r="N318" s="12">
        <f>SUM(N319,N320,N321,N322,N323,N324,N325,N326,N327)</f>
        <v>10617.07182732</v>
      </c>
      <c r="O318" s="16">
        <f>IF(SUM(M319,M320,M321,M322,M323,M324,M325,M326,M327)=0,0,SUM(O319*M319/100,O320*M320/100,O321*M321/100,O322*M322/100,O323*M323/100,O324*M324/100,O325*M325/100,O326*M326/100,O327*M327/100)/SUM(M319,M320,M321,M322,M323,M324,M325,M326,M327)*100)</f>
        <v>0</v>
      </c>
    </row>
    <row r="319" spans="1:15">
      <c r="A319" s="7" t="s">
        <v>487</v>
      </c>
      <c r="B319" s="7" t="s">
        <v>48</v>
      </c>
      <c r="C319" s="7" t="s">
        <v>40</v>
      </c>
      <c r="D319" s="7" t="s">
        <v>78</v>
      </c>
      <c r="E319" s="7" t="s">
        <v>42</v>
      </c>
      <c r="F319" s="7">
        <v>21.0</v>
      </c>
      <c r="G319" s="20">
        <v>7.57</v>
      </c>
      <c r="H319" s="13">
        <f>F319*G319</f>
        <v>158.97</v>
      </c>
      <c r="I319" s="17">
        <v>23.54</v>
      </c>
      <c r="J319" s="13">
        <f>G319*(1+I319/100)</f>
        <v>9.351978</v>
      </c>
      <c r="K319" s="13">
        <f>F319*J319</f>
        <v>196.391538</v>
      </c>
      <c r="L319" s="13">
        <v>7.57</v>
      </c>
      <c r="M319" s="13">
        <f>F319*L319</f>
        <v>158.97</v>
      </c>
      <c r="N319" s="13">
        <f>M319*(1+23.5400/100)</f>
        <v>196.391538</v>
      </c>
      <c r="O319" s="17">
        <f>IF(L319=0,0,((G319-L319)/L319)*100)</f>
        <v>0</v>
      </c>
    </row>
    <row r="320" spans="1:15">
      <c r="A320" s="7" t="s">
        <v>488</v>
      </c>
      <c r="B320" s="7" t="s">
        <v>51</v>
      </c>
      <c r="C320" s="7" t="s">
        <v>40</v>
      </c>
      <c r="D320" s="7" t="s">
        <v>80</v>
      </c>
      <c r="E320" s="7" t="s">
        <v>53</v>
      </c>
      <c r="F320" s="7">
        <v>0.63</v>
      </c>
      <c r="G320" s="20">
        <v>10.46</v>
      </c>
      <c r="H320" s="13">
        <f>F320*G320</f>
        <v>6.5898</v>
      </c>
      <c r="I320" s="17">
        <v>23.54</v>
      </c>
      <c r="J320" s="13">
        <f>G320*(1+I320/100)</f>
        <v>12.922284</v>
      </c>
      <c r="K320" s="13">
        <f>F320*J320</f>
        <v>8.14103892</v>
      </c>
      <c r="L320" s="13">
        <v>10.46</v>
      </c>
      <c r="M320" s="13">
        <f>F320*L320</f>
        <v>6.5898</v>
      </c>
      <c r="N320" s="13">
        <f>M320*(1+23.5400/100)</f>
        <v>8.14103892</v>
      </c>
      <c r="O320" s="17">
        <f>IF(L320=0,0,((G320-L320)/L320)*100)</f>
        <v>0</v>
      </c>
    </row>
    <row r="321" spans="1:15">
      <c r="A321" s="7" t="s">
        <v>489</v>
      </c>
      <c r="B321" s="7" t="s">
        <v>55</v>
      </c>
      <c r="C321" s="7" t="s">
        <v>40</v>
      </c>
      <c r="D321" s="7" t="s">
        <v>82</v>
      </c>
      <c r="E321" s="7" t="s">
        <v>57</v>
      </c>
      <c r="F321" s="7">
        <v>6.3</v>
      </c>
      <c r="G321" s="20">
        <v>3.22</v>
      </c>
      <c r="H321" s="13">
        <f>F321*G321</f>
        <v>20.286</v>
      </c>
      <c r="I321" s="17">
        <v>23.54</v>
      </c>
      <c r="J321" s="13">
        <f>G321*(1+I321/100)</f>
        <v>3.977988</v>
      </c>
      <c r="K321" s="13">
        <f>F321*J321</f>
        <v>25.0613244</v>
      </c>
      <c r="L321" s="13">
        <v>3.22</v>
      </c>
      <c r="M321" s="13">
        <f>F321*L321</f>
        <v>20.286</v>
      </c>
      <c r="N321" s="13">
        <f>M321*(1+23.5400/100)</f>
        <v>25.0613244</v>
      </c>
      <c r="O321" s="17">
        <f>IF(L321=0,0,((G321-L321)/L321)*100)</f>
        <v>0</v>
      </c>
    </row>
    <row r="322" spans="1:15">
      <c r="A322" s="7" t="s">
        <v>490</v>
      </c>
      <c r="B322" s="7" t="s">
        <v>59</v>
      </c>
      <c r="C322" s="7" t="s">
        <v>40</v>
      </c>
      <c r="D322" s="7" t="s">
        <v>84</v>
      </c>
      <c r="E322" s="7" t="s">
        <v>42</v>
      </c>
      <c r="F322" s="7">
        <v>21.0</v>
      </c>
      <c r="G322" s="20">
        <v>1.79</v>
      </c>
      <c r="H322" s="13">
        <f>F322*G322</f>
        <v>37.59</v>
      </c>
      <c r="I322" s="17">
        <v>23.54</v>
      </c>
      <c r="J322" s="13">
        <f>G322*(1+I322/100)</f>
        <v>2.211366</v>
      </c>
      <c r="K322" s="13">
        <f>F322*J322</f>
        <v>46.438686</v>
      </c>
      <c r="L322" s="13">
        <v>1.79</v>
      </c>
      <c r="M322" s="13">
        <f>F322*L322</f>
        <v>37.59</v>
      </c>
      <c r="N322" s="13">
        <f>M322*(1+23.5400/100)</f>
        <v>46.438686</v>
      </c>
      <c r="O322" s="17">
        <f>IF(L322=0,0,((G322-L322)/L322)*100)</f>
        <v>0</v>
      </c>
    </row>
    <row r="323" spans="1:15">
      <c r="A323" s="7" t="s">
        <v>491</v>
      </c>
      <c r="B323" s="7" t="s">
        <v>89</v>
      </c>
      <c r="C323" s="7" t="s">
        <v>40</v>
      </c>
      <c r="D323" s="7" t="s">
        <v>90</v>
      </c>
      <c r="E323" s="7" t="s">
        <v>42</v>
      </c>
      <c r="F323" s="7">
        <v>21.0</v>
      </c>
      <c r="G323" s="20">
        <v>220.78</v>
      </c>
      <c r="H323" s="13">
        <f>F323*G323</f>
        <v>4636.38</v>
      </c>
      <c r="I323" s="17">
        <v>23.54</v>
      </c>
      <c r="J323" s="13">
        <f>G323*(1+I323/100)</f>
        <v>272.751612</v>
      </c>
      <c r="K323" s="13">
        <f>F323*J323</f>
        <v>5727.783852</v>
      </c>
      <c r="L323" s="13">
        <v>220.78</v>
      </c>
      <c r="M323" s="13">
        <f>F323*L323</f>
        <v>4636.38</v>
      </c>
      <c r="N323" s="13">
        <f>M323*(1+23.5400/100)</f>
        <v>5727.783852</v>
      </c>
      <c r="O323" s="17">
        <f>IF(L323=0,0,((G323-L323)/L323)*100)</f>
        <v>0</v>
      </c>
    </row>
    <row r="324" spans="1:15">
      <c r="A324" s="7" t="s">
        <v>492</v>
      </c>
      <c r="B324" s="7" t="s">
        <v>493</v>
      </c>
      <c r="C324" s="7" t="s">
        <v>40</v>
      </c>
      <c r="D324" s="7" t="s">
        <v>494</v>
      </c>
      <c r="E324" s="7" t="s">
        <v>42</v>
      </c>
      <c r="F324" s="7">
        <v>21.0</v>
      </c>
      <c r="G324" s="20">
        <v>107.19</v>
      </c>
      <c r="H324" s="13">
        <f>F324*G324</f>
        <v>2250.99</v>
      </c>
      <c r="I324" s="17">
        <v>23.54</v>
      </c>
      <c r="J324" s="13">
        <f>G324*(1+I324/100)</f>
        <v>132.422526</v>
      </c>
      <c r="K324" s="13">
        <f>F324*J324</f>
        <v>2780.873046</v>
      </c>
      <c r="L324" s="13">
        <v>107.19</v>
      </c>
      <c r="M324" s="13">
        <f>F324*L324</f>
        <v>2250.99</v>
      </c>
      <c r="N324" s="13">
        <f>M324*(1+23.5400/100)</f>
        <v>2780.873046</v>
      </c>
      <c r="O324" s="17">
        <f>IF(L324=0,0,((G324-L324)/L324)*100)</f>
        <v>0</v>
      </c>
    </row>
    <row r="325" spans="1:15">
      <c r="A325" s="7" t="s">
        <v>495</v>
      </c>
      <c r="B325" s="7" t="s">
        <v>108</v>
      </c>
      <c r="C325" s="7" t="s">
        <v>33</v>
      </c>
      <c r="D325" s="7" t="s">
        <v>109</v>
      </c>
      <c r="E325" s="7" t="s">
        <v>42</v>
      </c>
      <c r="F325" s="7">
        <v>21.0</v>
      </c>
      <c r="G325" s="20">
        <v>6.03</v>
      </c>
      <c r="H325" s="13">
        <f>F325*G325</f>
        <v>126.63</v>
      </c>
      <c r="I325" s="17">
        <v>23.54</v>
      </c>
      <c r="J325" s="13">
        <f>G325*(1+I325/100)</f>
        <v>7.449462</v>
      </c>
      <c r="K325" s="13">
        <f>F325*J325</f>
        <v>156.438702</v>
      </c>
      <c r="L325" s="13">
        <v>6.03</v>
      </c>
      <c r="M325" s="13">
        <f>F325*L325</f>
        <v>126.63</v>
      </c>
      <c r="N325" s="13">
        <f>M325*(1+23.5400/100)</f>
        <v>156.438702</v>
      </c>
      <c r="O325" s="17">
        <f>IF(L325=0,0,((G325-L325)/L325)*100)</f>
        <v>0</v>
      </c>
    </row>
    <row r="326" spans="1:15">
      <c r="A326" s="7" t="s">
        <v>496</v>
      </c>
      <c r="B326" s="7" t="s">
        <v>111</v>
      </c>
      <c r="C326" s="7" t="s">
        <v>33</v>
      </c>
      <c r="D326" s="7" t="s">
        <v>112</v>
      </c>
      <c r="E326" s="7" t="s">
        <v>42</v>
      </c>
      <c r="F326" s="7">
        <v>21.0</v>
      </c>
      <c r="G326" s="20">
        <v>27.99</v>
      </c>
      <c r="H326" s="13">
        <f>F326*G326</f>
        <v>587.79</v>
      </c>
      <c r="I326" s="17">
        <v>23.54</v>
      </c>
      <c r="J326" s="13">
        <f>G326*(1+I326/100)</f>
        <v>34.578846</v>
      </c>
      <c r="K326" s="13">
        <f>F326*J326</f>
        <v>726.155766</v>
      </c>
      <c r="L326" s="13">
        <v>27.99</v>
      </c>
      <c r="M326" s="13">
        <f>F326*L326</f>
        <v>587.79</v>
      </c>
      <c r="N326" s="13">
        <f>M326*(1+23.5400/100)</f>
        <v>726.155766</v>
      </c>
      <c r="O326" s="17">
        <f>IF(L326=0,0,((G326-L326)/L326)*100)</f>
        <v>0</v>
      </c>
    </row>
    <row r="327" spans="1:15">
      <c r="A327" s="7" t="s">
        <v>497</v>
      </c>
      <c r="B327" s="7" t="s">
        <v>115</v>
      </c>
      <c r="C327" s="7" t="s">
        <v>33</v>
      </c>
      <c r="D327" s="7" t="s">
        <v>116</v>
      </c>
      <c r="E327" s="7" t="s">
        <v>42</v>
      </c>
      <c r="F327" s="7">
        <v>21.0</v>
      </c>
      <c r="G327" s="20">
        <v>36.61</v>
      </c>
      <c r="H327" s="13">
        <f>F327*G327</f>
        <v>768.81</v>
      </c>
      <c r="I327" s="17">
        <v>23.54</v>
      </c>
      <c r="J327" s="13">
        <f>G327*(1+I327/100)</f>
        <v>45.227994</v>
      </c>
      <c r="K327" s="13">
        <f>F327*J327</f>
        <v>949.787874</v>
      </c>
      <c r="L327" s="13">
        <v>36.61</v>
      </c>
      <c r="M327" s="13">
        <f>F327*L327</f>
        <v>768.81</v>
      </c>
      <c r="N327" s="13">
        <f>M327*(1+23.5400/100)</f>
        <v>949.787874</v>
      </c>
      <c r="O327" s="17">
        <f>IF(L327=0,0,((G327-L327)/L327)*100)</f>
        <v>0</v>
      </c>
    </row>
    <row r="328" spans="1:15">
      <c r="A328" s="6" t="s">
        <v>498</v>
      </c>
      <c r="B328" s="6" t="s">
        <v>498</v>
      </c>
      <c r="C328" s="6" t="s">
        <v>27</v>
      </c>
      <c r="D328" s="6" t="s">
        <v>499</v>
      </c>
      <c r="E328" s="6" t="s">
        <v>27</v>
      </c>
      <c r="F328" s="6" t="s">
        <v>27</v>
      </c>
      <c r="G328" s="12" t="s">
        <v>27</v>
      </c>
      <c r="H328" s="12">
        <f>SUM(H329,H330,H331,H332,H333,H334,H335,H336,H337,H338)</f>
        <v>104570.6344</v>
      </c>
      <c r="I328" s="16" t="s">
        <v>27</v>
      </c>
      <c r="J328" s="12" t="s">
        <v>27</v>
      </c>
      <c r="K328" s="12">
        <f>SUM(K329,K330,K331,K332,K333,K334,K335,K336,K337,K338)</f>
        <v>129186.56173776</v>
      </c>
      <c r="L328" s="12" t="s">
        <v>27</v>
      </c>
      <c r="M328" s="12">
        <f>SUM(M329,M330,M331,M332,M333,M334,M335,M336,M337,M338)</f>
        <v>104570.6344</v>
      </c>
      <c r="N328" s="12">
        <f>SUM(N329,N330,N331,N332,N333,N334,N335,N336,N337,N338)</f>
        <v>129186.56173776</v>
      </c>
      <c r="O328" s="16">
        <f>IF(SUM(M329,M330,M331,M332,M333,M334,M335,M336,M337,M338)=0,0,SUM(O329*M329/100,O330*M330/100,O331*M331/100,O332*M332/100,O333*M333/100,O334*M334/100,O335*M335/100,O336*M336/100,O337*M337/100,O338*M338/100)/SUM(M329,M330,M331,M332,M333,M334,M335,M336,M337,M338)*100)</f>
        <v>0</v>
      </c>
    </row>
    <row r="329" spans="1:15">
      <c r="A329" s="7" t="s">
        <v>500</v>
      </c>
      <c r="B329" s="7" t="s">
        <v>501</v>
      </c>
      <c r="C329" s="7" t="s">
        <v>40</v>
      </c>
      <c r="D329" s="7" t="s">
        <v>502</v>
      </c>
      <c r="E329" s="7" t="s">
        <v>42</v>
      </c>
      <c r="F329" s="7">
        <v>510.4</v>
      </c>
      <c r="G329" s="20">
        <v>0.75</v>
      </c>
      <c r="H329" s="13">
        <f>F329*G329</f>
        <v>382.8</v>
      </c>
      <c r="I329" s="17">
        <v>23.54</v>
      </c>
      <c r="J329" s="13">
        <f>G329*(1+I329/100)</f>
        <v>0.92655</v>
      </c>
      <c r="K329" s="13">
        <f>F329*J329</f>
        <v>472.91112</v>
      </c>
      <c r="L329" s="13">
        <v>0.75</v>
      </c>
      <c r="M329" s="13">
        <f>F329*L329</f>
        <v>382.8</v>
      </c>
      <c r="N329" s="13">
        <f>M329*(1+23.5400/100)</f>
        <v>472.91112</v>
      </c>
      <c r="O329" s="17">
        <f>IF(L329=0,0,((G329-L329)/L329)*100)</f>
        <v>0</v>
      </c>
    </row>
    <row r="330" spans="1:15">
      <c r="A330" s="7" t="s">
        <v>503</v>
      </c>
      <c r="B330" s="7" t="s">
        <v>504</v>
      </c>
      <c r="C330" s="7" t="s">
        <v>40</v>
      </c>
      <c r="D330" s="7" t="s">
        <v>505</v>
      </c>
      <c r="E330" s="7" t="s">
        <v>42</v>
      </c>
      <c r="F330" s="7">
        <v>510.4</v>
      </c>
      <c r="G330" s="20">
        <v>3.2</v>
      </c>
      <c r="H330" s="13">
        <f>F330*G330</f>
        <v>1633.28</v>
      </c>
      <c r="I330" s="17">
        <v>23.54</v>
      </c>
      <c r="J330" s="13">
        <f>G330*(1+I330/100)</f>
        <v>3.95328</v>
      </c>
      <c r="K330" s="13">
        <f>F330*J330</f>
        <v>2017.754112</v>
      </c>
      <c r="L330" s="13">
        <v>3.2</v>
      </c>
      <c r="M330" s="13">
        <f>F330*L330</f>
        <v>1633.28</v>
      </c>
      <c r="N330" s="13">
        <f>M330*(1+23.5400/100)</f>
        <v>2017.754112</v>
      </c>
      <c r="O330" s="17">
        <f>IF(L330=0,0,((G330-L330)/L330)*100)</f>
        <v>0</v>
      </c>
    </row>
    <row r="331" spans="1:15">
      <c r="A331" s="7" t="s">
        <v>506</v>
      </c>
      <c r="B331" s="7" t="s">
        <v>507</v>
      </c>
      <c r="C331" s="7" t="s">
        <v>40</v>
      </c>
      <c r="D331" s="7" t="s">
        <v>508</v>
      </c>
      <c r="E331" s="7" t="s">
        <v>42</v>
      </c>
      <c r="F331" s="7">
        <v>87.16</v>
      </c>
      <c r="G331" s="20">
        <v>150.24</v>
      </c>
      <c r="H331" s="13">
        <f>F331*G331</f>
        <v>13094.9184</v>
      </c>
      <c r="I331" s="17">
        <v>23.54</v>
      </c>
      <c r="J331" s="13">
        <f>G331*(1+I331/100)</f>
        <v>185.606496</v>
      </c>
      <c r="K331" s="13">
        <f>F331*J331</f>
        <v>16177.46219136</v>
      </c>
      <c r="L331" s="13">
        <v>150.24</v>
      </c>
      <c r="M331" s="13">
        <f>F331*L331</f>
        <v>13094.9184</v>
      </c>
      <c r="N331" s="13">
        <f>M331*(1+23.5400/100)</f>
        <v>16177.46219136</v>
      </c>
      <c r="O331" s="17">
        <f>IF(L331=0,0,((G331-L331)/L331)*100)</f>
        <v>0</v>
      </c>
    </row>
    <row r="332" spans="1:15">
      <c r="A332" s="7" t="s">
        <v>509</v>
      </c>
      <c r="B332" s="7" t="s">
        <v>55</v>
      </c>
      <c r="C332" s="7" t="s">
        <v>40</v>
      </c>
      <c r="D332" s="7" t="s">
        <v>56</v>
      </c>
      <c r="E332" s="7" t="s">
        <v>57</v>
      </c>
      <c r="F332" s="7">
        <v>19.41</v>
      </c>
      <c r="G332" s="20">
        <v>3.22</v>
      </c>
      <c r="H332" s="13">
        <f>F332*G332</f>
        <v>62.5002</v>
      </c>
      <c r="I332" s="17">
        <v>23.54</v>
      </c>
      <c r="J332" s="13">
        <f>G332*(1+I332/100)</f>
        <v>3.977988</v>
      </c>
      <c r="K332" s="13">
        <f>F332*J332</f>
        <v>77.21274708</v>
      </c>
      <c r="L332" s="13">
        <v>3.22</v>
      </c>
      <c r="M332" s="13">
        <f>F332*L332</f>
        <v>62.5002</v>
      </c>
      <c r="N332" s="13">
        <f>M332*(1+23.5400/100)</f>
        <v>77.21274708</v>
      </c>
      <c r="O332" s="17">
        <f>IF(L332=0,0,((G332-L332)/L332)*100)</f>
        <v>0</v>
      </c>
    </row>
    <row r="333" spans="1:15">
      <c r="A333" s="7" t="s">
        <v>510</v>
      </c>
      <c r="B333" s="7" t="s">
        <v>511</v>
      </c>
      <c r="C333" s="7" t="s">
        <v>40</v>
      </c>
      <c r="D333" s="7" t="s">
        <v>512</v>
      </c>
      <c r="E333" s="7" t="s">
        <v>53</v>
      </c>
      <c r="F333" s="7">
        <v>25.52</v>
      </c>
      <c r="G333" s="20">
        <v>244.4</v>
      </c>
      <c r="H333" s="13">
        <f>F333*G333</f>
        <v>6237.088</v>
      </c>
      <c r="I333" s="17">
        <v>23.54</v>
      </c>
      <c r="J333" s="13">
        <f>G333*(1+I333/100)</f>
        <v>301.93176</v>
      </c>
      <c r="K333" s="13">
        <f>F333*J333</f>
        <v>7705.2985152</v>
      </c>
      <c r="L333" s="13">
        <v>244.4</v>
      </c>
      <c r="M333" s="13">
        <f>F333*L333</f>
        <v>6237.088</v>
      </c>
      <c r="N333" s="13">
        <f>M333*(1+23.5400/100)</f>
        <v>7705.2985152</v>
      </c>
      <c r="O333" s="17">
        <f>IF(L333=0,0,((G333-L333)/L333)*100)</f>
        <v>0</v>
      </c>
    </row>
    <row r="334" spans="1:15">
      <c r="A334" s="7" t="s">
        <v>513</v>
      </c>
      <c r="B334" s="7" t="s">
        <v>514</v>
      </c>
      <c r="C334" s="7" t="s">
        <v>40</v>
      </c>
      <c r="D334" s="7" t="s">
        <v>515</v>
      </c>
      <c r="E334" s="7" t="s">
        <v>42</v>
      </c>
      <c r="F334" s="7">
        <v>510.4</v>
      </c>
      <c r="G334" s="20">
        <v>2.9</v>
      </c>
      <c r="H334" s="13">
        <f>F334*G334</f>
        <v>1480.16</v>
      </c>
      <c r="I334" s="17">
        <v>23.54</v>
      </c>
      <c r="J334" s="13">
        <f>G334*(1+I334/100)</f>
        <v>3.58266</v>
      </c>
      <c r="K334" s="13">
        <f>F334*J334</f>
        <v>1828.589664</v>
      </c>
      <c r="L334" s="13">
        <v>2.9</v>
      </c>
      <c r="M334" s="13">
        <f>F334*L334</f>
        <v>1480.16</v>
      </c>
      <c r="N334" s="13">
        <f>M334*(1+23.5400/100)</f>
        <v>1828.589664</v>
      </c>
      <c r="O334" s="17">
        <f>IF(L334=0,0,((G334-L334)/L334)*100)</f>
        <v>0</v>
      </c>
    </row>
    <row r="335" spans="1:15">
      <c r="A335" s="7" t="s">
        <v>516</v>
      </c>
      <c r="B335" s="7" t="s">
        <v>517</v>
      </c>
      <c r="C335" s="7"/>
      <c r="D335" s="7" t="s">
        <v>518</v>
      </c>
      <c r="E335" s="7" t="s">
        <v>42</v>
      </c>
      <c r="F335" s="7">
        <v>29.42</v>
      </c>
      <c r="G335" s="20">
        <v>4.49</v>
      </c>
      <c r="H335" s="13">
        <f>F335*G335</f>
        <v>132.0958</v>
      </c>
      <c r="I335" s="17">
        <v>23.54</v>
      </c>
      <c r="J335" s="13">
        <f>G335*(1+I335/100)</f>
        <v>5.546946</v>
      </c>
      <c r="K335" s="13">
        <f>F335*J335</f>
        <v>163.19115132</v>
      </c>
      <c r="L335" s="13">
        <v>4.49</v>
      </c>
      <c r="M335" s="13">
        <f>F335*L335</f>
        <v>132.0958</v>
      </c>
      <c r="N335" s="13">
        <f>M335*(1+23.5400/100)</f>
        <v>163.19115132</v>
      </c>
      <c r="O335" s="17">
        <f>IF(L335=0,0,((G335-L335)/L335)*100)</f>
        <v>0</v>
      </c>
    </row>
    <row r="336" spans="1:15">
      <c r="A336" s="7" t="s">
        <v>519</v>
      </c>
      <c r="B336" s="7" t="s">
        <v>520</v>
      </c>
      <c r="C336" s="7" t="s">
        <v>40</v>
      </c>
      <c r="D336" s="7" t="s">
        <v>521</v>
      </c>
      <c r="E336" s="7" t="s">
        <v>42</v>
      </c>
      <c r="F336" s="7">
        <v>510.4</v>
      </c>
      <c r="G336" s="20">
        <v>101.28</v>
      </c>
      <c r="H336" s="13">
        <f>F336*G336</f>
        <v>51693.312</v>
      </c>
      <c r="I336" s="17">
        <v>23.54</v>
      </c>
      <c r="J336" s="13">
        <f>G336*(1+I336/100)</f>
        <v>125.121312</v>
      </c>
      <c r="K336" s="13">
        <f>F336*J336</f>
        <v>63861.9176448</v>
      </c>
      <c r="L336" s="13">
        <v>101.28</v>
      </c>
      <c r="M336" s="13">
        <f>F336*L336</f>
        <v>51693.312</v>
      </c>
      <c r="N336" s="13">
        <f>M336*(1+23.5400/100)</f>
        <v>63861.9176448</v>
      </c>
      <c r="O336" s="17">
        <f>IF(L336=0,0,((G336-L336)/L336)*100)</f>
        <v>0</v>
      </c>
    </row>
    <row r="337" spans="1:15">
      <c r="A337" s="7" t="s">
        <v>522</v>
      </c>
      <c r="B337" s="7" t="s">
        <v>472</v>
      </c>
      <c r="C337" s="7"/>
      <c r="D337" s="7" t="s">
        <v>523</v>
      </c>
      <c r="E337" s="7" t="s">
        <v>42</v>
      </c>
      <c r="F337" s="7">
        <v>423.24</v>
      </c>
      <c r="G337" s="20">
        <v>70.49</v>
      </c>
      <c r="H337" s="13">
        <f>F337*G337</f>
        <v>29834.1876</v>
      </c>
      <c r="I337" s="17">
        <v>23.54</v>
      </c>
      <c r="J337" s="13">
        <f>G337*(1+I337/100)</f>
        <v>87.083346</v>
      </c>
      <c r="K337" s="13">
        <f>F337*J337</f>
        <v>36857.15536104</v>
      </c>
      <c r="L337" s="13">
        <v>70.49</v>
      </c>
      <c r="M337" s="13">
        <f>F337*L337</f>
        <v>29834.1876</v>
      </c>
      <c r="N337" s="13">
        <f>M337*(1+23.5400/100)</f>
        <v>36857.15536104</v>
      </c>
      <c r="O337" s="17">
        <f>IF(L337=0,0,((G337-L337)/L337)*100)</f>
        <v>0</v>
      </c>
    </row>
    <row r="338" spans="1:15">
      <c r="A338" s="7" t="s">
        <v>524</v>
      </c>
      <c r="B338" s="7" t="s">
        <v>51</v>
      </c>
      <c r="C338" s="7" t="s">
        <v>40</v>
      </c>
      <c r="D338" s="7" t="s">
        <v>52</v>
      </c>
      <c r="E338" s="7" t="s">
        <v>53</v>
      </c>
      <c r="F338" s="7">
        <v>1.94</v>
      </c>
      <c r="G338" s="20">
        <v>10.46</v>
      </c>
      <c r="H338" s="13">
        <f>F338*G338</f>
        <v>20.2924</v>
      </c>
      <c r="I338" s="17">
        <v>23.54</v>
      </c>
      <c r="J338" s="13">
        <f>G338*(1+I338/100)</f>
        <v>12.922284</v>
      </c>
      <c r="K338" s="13">
        <f>F338*J338</f>
        <v>25.06923096</v>
      </c>
      <c r="L338" s="13">
        <v>10.46</v>
      </c>
      <c r="M338" s="13">
        <f>F338*L338</f>
        <v>20.2924</v>
      </c>
      <c r="N338" s="13">
        <f>M338*(1+23.5400/100)</f>
        <v>25.06923096</v>
      </c>
      <c r="O338" s="17">
        <f>IF(L338=0,0,((G338-L338)/L338)*100)</f>
        <v>0</v>
      </c>
    </row>
    <row r="339" spans="1:15">
      <c r="A339" s="6" t="s">
        <v>525</v>
      </c>
      <c r="B339" s="6" t="s">
        <v>525</v>
      </c>
      <c r="C339" s="6" t="s">
        <v>27</v>
      </c>
      <c r="D339" s="6" t="s">
        <v>526</v>
      </c>
      <c r="E339" s="6" t="s">
        <v>27</v>
      </c>
      <c r="F339" s="6" t="s">
        <v>27</v>
      </c>
      <c r="G339" s="12" t="s">
        <v>27</v>
      </c>
      <c r="H339" s="12">
        <f>SUM(H340,H341,H342,H343,H344,H345,H346,H347,H348,H349,H350,H351,H352)</f>
        <v>183919.5241</v>
      </c>
      <c r="I339" s="16" t="s">
        <v>27</v>
      </c>
      <c r="J339" s="12" t="s">
        <v>27</v>
      </c>
      <c r="K339" s="12">
        <f>SUM(K340,K341,K342,K343,K344,K345,K346,K347,K348,K349,K350,K351,K352)</f>
        <v>227214.18007314</v>
      </c>
      <c r="L339" s="12" t="s">
        <v>27</v>
      </c>
      <c r="M339" s="12">
        <f>SUM(M340,M341,M342,M343,M344,M345,M346,M347,M348,M349,M350,M351,M352)</f>
        <v>183919.5241</v>
      </c>
      <c r="N339" s="12">
        <f>SUM(N340,N341,N342,N343,N344,N345,N346,N347,N348,N349,N350,N351,N352)</f>
        <v>227214.18007314</v>
      </c>
      <c r="O339" s="16">
        <f>IF(SUM(M340,M341,M342,M343,M344,M345,M346,M347,M348,M349,M350,M351,M352)=0,0,SUM(O340*M340/100,O341*M341/100,O342*M342/100,O343*M343/100,O344*M344/100,O345*M345/100,O346*M346/100,O347*M347/100,O348*M348/100,O349*M349/100,O350*M350/100,O351*M351/100,O352*M352/100)/SUM(M340,M341,M342,M343,M344,M345,M346,M347,M348,M349,M350,M351,M352)*100)</f>
        <v>0</v>
      </c>
    </row>
    <row r="340" spans="1:15">
      <c r="A340" s="7" t="s">
        <v>527</v>
      </c>
      <c r="B340" s="7" t="s">
        <v>528</v>
      </c>
      <c r="C340" s="7" t="s">
        <v>40</v>
      </c>
      <c r="D340" s="7" t="s">
        <v>529</v>
      </c>
      <c r="E340" s="7" t="s">
        <v>100</v>
      </c>
      <c r="F340" s="7">
        <v>320.0</v>
      </c>
      <c r="G340" s="20">
        <v>11.75</v>
      </c>
      <c r="H340" s="13">
        <f>F340*G340</f>
        <v>3760</v>
      </c>
      <c r="I340" s="17">
        <v>23.54</v>
      </c>
      <c r="J340" s="13">
        <f>G340*(1+I340/100)</f>
        <v>14.51595</v>
      </c>
      <c r="K340" s="13">
        <f>F340*J340</f>
        <v>4645.104</v>
      </c>
      <c r="L340" s="13">
        <v>11.75</v>
      </c>
      <c r="M340" s="13">
        <f>F340*L340</f>
        <v>3760</v>
      </c>
      <c r="N340" s="13">
        <f>M340*(1+23.5400/100)</f>
        <v>4645.104</v>
      </c>
      <c r="O340" s="17">
        <f>IF(L340=0,0,((G340-L340)/L340)*100)</f>
        <v>0</v>
      </c>
    </row>
    <row r="341" spans="1:15">
      <c r="A341" s="7" t="s">
        <v>530</v>
      </c>
      <c r="B341" s="7" t="s">
        <v>531</v>
      </c>
      <c r="C341" s="7" t="s">
        <v>40</v>
      </c>
      <c r="D341" s="7" t="s">
        <v>532</v>
      </c>
      <c r="E341" s="7" t="s">
        <v>100</v>
      </c>
      <c r="F341" s="7">
        <v>213.33</v>
      </c>
      <c r="G341" s="20">
        <v>70.86</v>
      </c>
      <c r="H341" s="13">
        <f>F341*G341</f>
        <v>15116.5638</v>
      </c>
      <c r="I341" s="17">
        <v>23.54</v>
      </c>
      <c r="J341" s="13">
        <f>G341*(1+I341/100)</f>
        <v>87.540444</v>
      </c>
      <c r="K341" s="13">
        <f>F341*J341</f>
        <v>18675.00291852</v>
      </c>
      <c r="L341" s="13">
        <v>70.86</v>
      </c>
      <c r="M341" s="13">
        <f>F341*L341</f>
        <v>15116.5638</v>
      </c>
      <c r="N341" s="13">
        <f>M341*(1+23.5400/100)</f>
        <v>18675.00291852</v>
      </c>
      <c r="O341" s="17">
        <f>IF(L341=0,0,((G341-L341)/L341)*100)</f>
        <v>0</v>
      </c>
    </row>
    <row r="342" spans="1:15">
      <c r="A342" s="7" t="s">
        <v>533</v>
      </c>
      <c r="B342" s="7" t="s">
        <v>534</v>
      </c>
      <c r="C342" s="7" t="s">
        <v>40</v>
      </c>
      <c r="D342" s="7" t="s">
        <v>535</v>
      </c>
      <c r="E342" s="7" t="s">
        <v>53</v>
      </c>
      <c r="F342" s="7">
        <v>17.92</v>
      </c>
      <c r="G342" s="20">
        <v>126.2</v>
      </c>
      <c r="H342" s="13">
        <f>F342*G342</f>
        <v>2261.504</v>
      </c>
      <c r="I342" s="17">
        <v>23.54</v>
      </c>
      <c r="J342" s="13">
        <f>G342*(1+I342/100)</f>
        <v>155.90748</v>
      </c>
      <c r="K342" s="13">
        <f>F342*J342</f>
        <v>2793.8620416</v>
      </c>
      <c r="L342" s="13">
        <v>126.2</v>
      </c>
      <c r="M342" s="13">
        <f>F342*L342</f>
        <v>2261.504</v>
      </c>
      <c r="N342" s="13">
        <f>M342*(1+23.5400/100)</f>
        <v>2793.8620416</v>
      </c>
      <c r="O342" s="17">
        <f>IF(L342=0,0,((G342-L342)/L342)*100)</f>
        <v>0</v>
      </c>
    </row>
    <row r="343" spans="1:15">
      <c r="A343" s="7" t="s">
        <v>536</v>
      </c>
      <c r="B343" s="7" t="s">
        <v>511</v>
      </c>
      <c r="C343" s="7" t="s">
        <v>40</v>
      </c>
      <c r="D343" s="7" t="s">
        <v>512</v>
      </c>
      <c r="E343" s="7" t="s">
        <v>53</v>
      </c>
      <c r="F343" s="7">
        <v>2.24</v>
      </c>
      <c r="G343" s="20">
        <v>244.4</v>
      </c>
      <c r="H343" s="13">
        <f>F343*G343</f>
        <v>547.456</v>
      </c>
      <c r="I343" s="17">
        <v>23.54</v>
      </c>
      <c r="J343" s="13">
        <f>G343*(1+I343/100)</f>
        <v>301.93176</v>
      </c>
      <c r="K343" s="13">
        <f>F343*J343</f>
        <v>676.3271424</v>
      </c>
      <c r="L343" s="13">
        <v>244.4</v>
      </c>
      <c r="M343" s="13">
        <f>F343*L343</f>
        <v>547.456</v>
      </c>
      <c r="N343" s="13">
        <f>M343*(1+23.5400/100)</f>
        <v>676.3271424</v>
      </c>
      <c r="O343" s="17">
        <f>IF(L343=0,0,((G343-L343)/L343)*100)</f>
        <v>0</v>
      </c>
    </row>
    <row r="344" spans="1:15">
      <c r="A344" s="7" t="s">
        <v>537</v>
      </c>
      <c r="B344" s="7" t="s">
        <v>538</v>
      </c>
      <c r="C344" s="7" t="s">
        <v>40</v>
      </c>
      <c r="D344" s="7" t="s">
        <v>539</v>
      </c>
      <c r="E344" s="7" t="s">
        <v>42</v>
      </c>
      <c r="F344" s="7">
        <v>64.0</v>
      </c>
      <c r="G344" s="20">
        <v>2.81</v>
      </c>
      <c r="H344" s="13">
        <f>F344*G344</f>
        <v>179.84</v>
      </c>
      <c r="I344" s="17">
        <v>23.54</v>
      </c>
      <c r="J344" s="13">
        <f>G344*(1+I344/100)</f>
        <v>3.471474</v>
      </c>
      <c r="K344" s="13">
        <f>F344*J344</f>
        <v>222.174336</v>
      </c>
      <c r="L344" s="13">
        <v>2.81</v>
      </c>
      <c r="M344" s="13">
        <f>F344*L344</f>
        <v>179.84</v>
      </c>
      <c r="N344" s="13">
        <f>M344*(1+23.5400/100)</f>
        <v>222.174336</v>
      </c>
      <c r="O344" s="17">
        <f>IF(L344=0,0,((G344-L344)/L344)*100)</f>
        <v>0</v>
      </c>
    </row>
    <row r="345" spans="1:15">
      <c r="A345" s="7" t="s">
        <v>540</v>
      </c>
      <c r="B345" s="7" t="s">
        <v>541</v>
      </c>
      <c r="C345" s="7" t="s">
        <v>40</v>
      </c>
      <c r="D345" s="7" t="s">
        <v>542</v>
      </c>
      <c r="E345" s="7" t="s">
        <v>42</v>
      </c>
      <c r="F345" s="7">
        <v>256.0</v>
      </c>
      <c r="G345" s="20">
        <v>102.17</v>
      </c>
      <c r="H345" s="13">
        <f>F345*G345</f>
        <v>26155.52</v>
      </c>
      <c r="I345" s="17">
        <v>23.54</v>
      </c>
      <c r="J345" s="13">
        <f>G345*(1+I345/100)</f>
        <v>126.220818</v>
      </c>
      <c r="K345" s="13">
        <f>F345*J345</f>
        <v>32312.529408</v>
      </c>
      <c r="L345" s="13">
        <v>102.17</v>
      </c>
      <c r="M345" s="13">
        <f>F345*L345</f>
        <v>26155.52</v>
      </c>
      <c r="N345" s="13">
        <f>M345*(1+23.5400/100)</f>
        <v>32312.529408</v>
      </c>
      <c r="O345" s="17">
        <f>IF(L345=0,0,((G345-L345)/L345)*100)</f>
        <v>0</v>
      </c>
    </row>
    <row r="346" spans="1:15">
      <c r="A346" s="7" t="s">
        <v>543</v>
      </c>
      <c r="B346" s="7" t="s">
        <v>544</v>
      </c>
      <c r="C346" s="7" t="s">
        <v>40</v>
      </c>
      <c r="D346" s="7" t="s">
        <v>545</v>
      </c>
      <c r="E346" s="7" t="s">
        <v>546</v>
      </c>
      <c r="F346" s="7">
        <v>314.95</v>
      </c>
      <c r="G346" s="20">
        <v>18.61</v>
      </c>
      <c r="H346" s="13">
        <f>F346*G346</f>
        <v>5861.2195</v>
      </c>
      <c r="I346" s="17">
        <v>23.54</v>
      </c>
      <c r="J346" s="13">
        <f>G346*(1+I346/100)</f>
        <v>22.990794</v>
      </c>
      <c r="K346" s="13">
        <f>F346*J346</f>
        <v>7240.9505703</v>
      </c>
      <c r="L346" s="13">
        <v>18.61</v>
      </c>
      <c r="M346" s="13">
        <f>F346*L346</f>
        <v>5861.2195</v>
      </c>
      <c r="N346" s="13">
        <f>M346*(1+23.5400/100)</f>
        <v>7240.9505703</v>
      </c>
      <c r="O346" s="17">
        <f>IF(L346=0,0,((G346-L346)/L346)*100)</f>
        <v>0</v>
      </c>
    </row>
    <row r="347" spans="1:15">
      <c r="A347" s="7" t="s">
        <v>547</v>
      </c>
      <c r="B347" s="7" t="s">
        <v>548</v>
      </c>
      <c r="C347" s="7" t="s">
        <v>40</v>
      </c>
      <c r="D347" s="7" t="s">
        <v>549</v>
      </c>
      <c r="E347" s="7" t="s">
        <v>546</v>
      </c>
      <c r="F347" s="7">
        <v>556.16</v>
      </c>
      <c r="G347" s="20">
        <v>15.21</v>
      </c>
      <c r="H347" s="13">
        <f>F347*G347</f>
        <v>8459.1936</v>
      </c>
      <c r="I347" s="17">
        <v>23.54</v>
      </c>
      <c r="J347" s="13">
        <f>G347*(1+I347/100)</f>
        <v>18.790434</v>
      </c>
      <c r="K347" s="13">
        <f>F347*J347</f>
        <v>10450.48777344</v>
      </c>
      <c r="L347" s="13">
        <v>15.21</v>
      </c>
      <c r="M347" s="13">
        <f>F347*L347</f>
        <v>8459.1936</v>
      </c>
      <c r="N347" s="13">
        <f>M347*(1+23.5400/100)</f>
        <v>10450.48777344</v>
      </c>
      <c r="O347" s="17">
        <f>IF(L347=0,0,((G347-L347)/L347)*100)</f>
        <v>0</v>
      </c>
    </row>
    <row r="348" spans="1:15">
      <c r="A348" s="7" t="s">
        <v>550</v>
      </c>
      <c r="B348" s="7" t="s">
        <v>551</v>
      </c>
      <c r="C348" s="7" t="s">
        <v>40</v>
      </c>
      <c r="D348" s="7" t="s">
        <v>552</v>
      </c>
      <c r="E348" s="7" t="s">
        <v>53</v>
      </c>
      <c r="F348" s="7">
        <v>17.92</v>
      </c>
      <c r="G348" s="20">
        <v>850.35</v>
      </c>
      <c r="H348" s="13">
        <f>F348*G348</f>
        <v>15238.272</v>
      </c>
      <c r="I348" s="17">
        <v>23.54</v>
      </c>
      <c r="J348" s="13">
        <f>G348*(1+I348/100)</f>
        <v>1050.52239</v>
      </c>
      <c r="K348" s="13">
        <f>F348*J348</f>
        <v>18825.3612288</v>
      </c>
      <c r="L348" s="13">
        <v>850.35</v>
      </c>
      <c r="M348" s="13">
        <f>F348*L348</f>
        <v>15238.272</v>
      </c>
      <c r="N348" s="13">
        <f>M348*(1+23.5400/100)</f>
        <v>18825.3612288</v>
      </c>
      <c r="O348" s="17">
        <f>IF(L348=0,0,((G348-L348)/L348)*100)</f>
        <v>0</v>
      </c>
    </row>
    <row r="349" spans="1:15">
      <c r="A349" s="7" t="s">
        <v>553</v>
      </c>
      <c r="B349" s="7" t="s">
        <v>554</v>
      </c>
      <c r="C349" s="7" t="s">
        <v>33</v>
      </c>
      <c r="D349" s="7" t="s">
        <v>555</v>
      </c>
      <c r="E349" s="7" t="s">
        <v>100</v>
      </c>
      <c r="F349" s="7">
        <v>320.0</v>
      </c>
      <c r="G349" s="20">
        <v>324.14</v>
      </c>
      <c r="H349" s="13">
        <f>F349*G349</f>
        <v>103724.8</v>
      </c>
      <c r="I349" s="17">
        <v>23.54</v>
      </c>
      <c r="J349" s="13">
        <f>G349*(1+I349/100)</f>
        <v>400.442556</v>
      </c>
      <c r="K349" s="13">
        <f>F349*J349</f>
        <v>128141.61792</v>
      </c>
      <c r="L349" s="13">
        <v>324.14</v>
      </c>
      <c r="M349" s="13">
        <f>F349*L349</f>
        <v>103724.8</v>
      </c>
      <c r="N349" s="13">
        <f>M349*(1+23.5400/100)</f>
        <v>128141.61792</v>
      </c>
      <c r="O349" s="17">
        <f>IF(L349=0,0,((G349-L349)/L349)*100)</f>
        <v>0</v>
      </c>
    </row>
    <row r="350" spans="1:15">
      <c r="A350" s="7" t="s">
        <v>556</v>
      </c>
      <c r="B350" s="7" t="s">
        <v>557</v>
      </c>
      <c r="C350" s="7" t="s">
        <v>40</v>
      </c>
      <c r="D350" s="7" t="s">
        <v>558</v>
      </c>
      <c r="E350" s="7" t="s">
        <v>53</v>
      </c>
      <c r="F350" s="7">
        <v>8.96</v>
      </c>
      <c r="G350" s="20">
        <v>227.88</v>
      </c>
      <c r="H350" s="13">
        <f>F350*G350</f>
        <v>2041.8048</v>
      </c>
      <c r="I350" s="17">
        <v>23.54</v>
      </c>
      <c r="J350" s="13">
        <f>G350*(1+I350/100)</f>
        <v>281.522952</v>
      </c>
      <c r="K350" s="13">
        <f>F350*J350</f>
        <v>2522.44564992</v>
      </c>
      <c r="L350" s="13">
        <v>227.88</v>
      </c>
      <c r="M350" s="13">
        <f>F350*L350</f>
        <v>2041.8048</v>
      </c>
      <c r="N350" s="13">
        <f>M350*(1+23.5400/100)</f>
        <v>2522.44564992</v>
      </c>
      <c r="O350" s="17">
        <f>IF(L350=0,0,((G350-L350)/L350)*100)</f>
        <v>0</v>
      </c>
    </row>
    <row r="351" spans="1:15">
      <c r="A351" s="7" t="s">
        <v>559</v>
      </c>
      <c r="B351" s="7" t="s">
        <v>51</v>
      </c>
      <c r="C351" s="7" t="s">
        <v>40</v>
      </c>
      <c r="D351" s="7" t="s">
        <v>52</v>
      </c>
      <c r="E351" s="7" t="s">
        <v>53</v>
      </c>
      <c r="F351" s="7">
        <v>13.44</v>
      </c>
      <c r="G351" s="20">
        <v>10.46</v>
      </c>
      <c r="H351" s="13">
        <f>F351*G351</f>
        <v>140.5824</v>
      </c>
      <c r="I351" s="17">
        <v>23.54</v>
      </c>
      <c r="J351" s="13">
        <f>G351*(1+I351/100)</f>
        <v>12.922284</v>
      </c>
      <c r="K351" s="13">
        <f>F351*J351</f>
        <v>173.67549696</v>
      </c>
      <c r="L351" s="13">
        <v>10.46</v>
      </c>
      <c r="M351" s="13">
        <f>F351*L351</f>
        <v>140.5824</v>
      </c>
      <c r="N351" s="13">
        <f>M351*(1+23.5400/100)</f>
        <v>173.67549696</v>
      </c>
      <c r="O351" s="17">
        <f>IF(L351=0,0,((G351-L351)/L351)*100)</f>
        <v>0</v>
      </c>
    </row>
    <row r="352" spans="1:15">
      <c r="A352" s="7" t="s">
        <v>560</v>
      </c>
      <c r="B352" s="7" t="s">
        <v>55</v>
      </c>
      <c r="C352" s="7" t="s">
        <v>40</v>
      </c>
      <c r="D352" s="7" t="s">
        <v>56</v>
      </c>
      <c r="E352" s="7" t="s">
        <v>57</v>
      </c>
      <c r="F352" s="7">
        <v>134.4</v>
      </c>
      <c r="G352" s="20">
        <v>3.22</v>
      </c>
      <c r="H352" s="13">
        <f>F352*G352</f>
        <v>432.768</v>
      </c>
      <c r="I352" s="17">
        <v>23.54</v>
      </c>
      <c r="J352" s="13">
        <f>G352*(1+I352/100)</f>
        <v>3.977988</v>
      </c>
      <c r="K352" s="13">
        <f>F352*J352</f>
        <v>534.6415872</v>
      </c>
      <c r="L352" s="13">
        <v>3.22</v>
      </c>
      <c r="M352" s="13">
        <f>F352*L352</f>
        <v>432.768</v>
      </c>
      <c r="N352" s="13">
        <f>M352*(1+23.5400/100)</f>
        <v>534.6415872</v>
      </c>
      <c r="O352" s="17">
        <f>IF(L352=0,0,((G352-L352)/L352)*100)</f>
        <v>0</v>
      </c>
    </row>
    <row r="353" spans="1:15">
      <c r="A353" s="6" t="s">
        <v>561</v>
      </c>
      <c r="B353" s="6" t="s">
        <v>73</v>
      </c>
      <c r="C353" s="6" t="s">
        <v>27</v>
      </c>
      <c r="D353" s="6" t="s">
        <v>562</v>
      </c>
      <c r="E353" s="6" t="s">
        <v>27</v>
      </c>
      <c r="F353" s="6" t="s">
        <v>27</v>
      </c>
      <c r="G353" s="12" t="s">
        <v>27</v>
      </c>
      <c r="H353" s="12">
        <f>SUM(H354,H364,H376)</f>
        <v>19298.4416</v>
      </c>
      <c r="I353" s="16" t="s">
        <v>27</v>
      </c>
      <c r="J353" s="12" t="s">
        <v>27</v>
      </c>
      <c r="K353" s="12">
        <f>SUM(K354,K364,K376)</f>
        <v>23841.29475264</v>
      </c>
      <c r="L353" s="12" t="s">
        <v>27</v>
      </c>
      <c r="M353" s="12">
        <f>SUM(M354,M364,M376)</f>
        <v>19298.4416</v>
      </c>
      <c r="N353" s="12">
        <f>SUM(N354,N364,N376)</f>
        <v>23841.29475264</v>
      </c>
      <c r="O353" s="16">
        <f>IF(SUM(M354,M364,M376)=0,0,SUM(O354*M354/100,O364*M364/100,O376*M376/100)/SUM(M354,M364,M376)*100)</f>
        <v>0</v>
      </c>
    </row>
    <row r="354" spans="1:15">
      <c r="A354" s="6" t="s">
        <v>75</v>
      </c>
      <c r="B354" s="6" t="s">
        <v>75</v>
      </c>
      <c r="C354" s="6" t="s">
        <v>27</v>
      </c>
      <c r="D354" s="6" t="s">
        <v>76</v>
      </c>
      <c r="E354" s="6" t="s">
        <v>27</v>
      </c>
      <c r="F354" s="6" t="s">
        <v>27</v>
      </c>
      <c r="G354" s="12" t="s">
        <v>27</v>
      </c>
      <c r="H354" s="12">
        <f>SUM(H355,H356,H357,H358,H359,H360,H361,H362,H363)</f>
        <v>6572.7416</v>
      </c>
      <c r="I354" s="16" t="s">
        <v>27</v>
      </c>
      <c r="J354" s="12" t="s">
        <v>27</v>
      </c>
      <c r="K354" s="12">
        <f>SUM(K355,K356,K357,K358,K359,K360,K361,K362,K363)</f>
        <v>8119.96497264</v>
      </c>
      <c r="L354" s="12" t="s">
        <v>27</v>
      </c>
      <c r="M354" s="12">
        <f>SUM(M355,M356,M357,M358,M359,M360,M361,M362,M363)</f>
        <v>6572.7416</v>
      </c>
      <c r="N354" s="12">
        <f>SUM(N355,N356,N357,N358,N359,N360,N361,N362,N363)</f>
        <v>8119.96497264</v>
      </c>
      <c r="O354" s="16">
        <f>IF(SUM(M355,M356,M357,M358,M359,M360,M361,M362,M363)=0,0,SUM(O355*M355/100,O356*M356/100,O357*M357/100,O358*M358/100,O359*M359/100,O360*M360/100,O361*M361/100,O362*M362/100,O363*M363/100)/SUM(M355,M356,M357,M358,M359,M360,M361,M362,M363)*100)</f>
        <v>0</v>
      </c>
    </row>
    <row r="355" spans="1:15">
      <c r="A355" s="7" t="s">
        <v>77</v>
      </c>
      <c r="B355" s="7" t="s">
        <v>48</v>
      </c>
      <c r="C355" s="7" t="s">
        <v>40</v>
      </c>
      <c r="D355" s="7" t="s">
        <v>78</v>
      </c>
      <c r="E355" s="7" t="s">
        <v>42</v>
      </c>
      <c r="F355" s="7">
        <v>13.79</v>
      </c>
      <c r="G355" s="20">
        <v>7.57</v>
      </c>
      <c r="H355" s="13">
        <f>F355*G355</f>
        <v>104.3903</v>
      </c>
      <c r="I355" s="17">
        <v>23.54</v>
      </c>
      <c r="J355" s="13">
        <f>G355*(1+I355/100)</f>
        <v>9.351978</v>
      </c>
      <c r="K355" s="13">
        <f>F355*J355</f>
        <v>128.96377662</v>
      </c>
      <c r="L355" s="13">
        <v>7.57</v>
      </c>
      <c r="M355" s="13">
        <f>F355*L355</f>
        <v>104.3903</v>
      </c>
      <c r="N355" s="13">
        <f>M355*(1+23.5400/100)</f>
        <v>128.96377662</v>
      </c>
      <c r="O355" s="17">
        <f>IF(L355=0,0,((G355-L355)/L355)*100)</f>
        <v>0</v>
      </c>
    </row>
    <row r="356" spans="1:15">
      <c r="A356" s="7" t="s">
        <v>79</v>
      </c>
      <c r="B356" s="7" t="s">
        <v>51</v>
      </c>
      <c r="C356" s="7" t="s">
        <v>40</v>
      </c>
      <c r="D356" s="7" t="s">
        <v>80</v>
      </c>
      <c r="E356" s="7" t="s">
        <v>53</v>
      </c>
      <c r="F356" s="7">
        <v>0.72</v>
      </c>
      <c r="G356" s="20">
        <v>10.46</v>
      </c>
      <c r="H356" s="13">
        <f>F356*G356</f>
        <v>7.5312</v>
      </c>
      <c r="I356" s="17">
        <v>23.54</v>
      </c>
      <c r="J356" s="13">
        <f>G356*(1+I356/100)</f>
        <v>12.922284</v>
      </c>
      <c r="K356" s="13">
        <f>F356*J356</f>
        <v>9.30404448</v>
      </c>
      <c r="L356" s="13">
        <v>10.46</v>
      </c>
      <c r="M356" s="13">
        <f>F356*L356</f>
        <v>7.5312</v>
      </c>
      <c r="N356" s="13">
        <f>M356*(1+23.5400/100)</f>
        <v>9.30404448</v>
      </c>
      <c r="O356" s="17">
        <f>IF(L356=0,0,((G356-L356)/L356)*100)</f>
        <v>0</v>
      </c>
    </row>
    <row r="357" spans="1:15">
      <c r="A357" s="7" t="s">
        <v>81</v>
      </c>
      <c r="B357" s="7" t="s">
        <v>55</v>
      </c>
      <c r="C357" s="7" t="s">
        <v>40</v>
      </c>
      <c r="D357" s="7" t="s">
        <v>82</v>
      </c>
      <c r="E357" s="7" t="s">
        <v>57</v>
      </c>
      <c r="F357" s="7">
        <v>7.24</v>
      </c>
      <c r="G357" s="20">
        <v>3.22</v>
      </c>
      <c r="H357" s="13">
        <f>F357*G357</f>
        <v>23.3128</v>
      </c>
      <c r="I357" s="17">
        <v>23.54</v>
      </c>
      <c r="J357" s="13">
        <f>G357*(1+I357/100)</f>
        <v>3.977988</v>
      </c>
      <c r="K357" s="13">
        <f>F357*J357</f>
        <v>28.80063312</v>
      </c>
      <c r="L357" s="13">
        <v>3.22</v>
      </c>
      <c r="M357" s="13">
        <f>F357*L357</f>
        <v>23.3128</v>
      </c>
      <c r="N357" s="13">
        <f>M357*(1+23.5400/100)</f>
        <v>28.80063312</v>
      </c>
      <c r="O357" s="17">
        <f>IF(L357=0,0,((G357-L357)/L357)*100)</f>
        <v>0</v>
      </c>
    </row>
    <row r="358" spans="1:15">
      <c r="A358" s="7" t="s">
        <v>83</v>
      </c>
      <c r="B358" s="7" t="s">
        <v>59</v>
      </c>
      <c r="C358" s="7" t="s">
        <v>40</v>
      </c>
      <c r="D358" s="7" t="s">
        <v>84</v>
      </c>
      <c r="E358" s="7" t="s">
        <v>42</v>
      </c>
      <c r="F358" s="7">
        <v>13.79</v>
      </c>
      <c r="G358" s="20">
        <v>1.79</v>
      </c>
      <c r="H358" s="13">
        <f>F358*G358</f>
        <v>24.6841</v>
      </c>
      <c r="I358" s="17">
        <v>23.54</v>
      </c>
      <c r="J358" s="13">
        <f>G358*(1+I358/100)</f>
        <v>2.211366</v>
      </c>
      <c r="K358" s="13">
        <f>F358*J358</f>
        <v>30.49473714</v>
      </c>
      <c r="L358" s="13">
        <v>1.79</v>
      </c>
      <c r="M358" s="13">
        <f>F358*L358</f>
        <v>24.6841</v>
      </c>
      <c r="N358" s="13">
        <f>M358*(1+23.5400/100)</f>
        <v>30.49473714</v>
      </c>
      <c r="O358" s="17">
        <f>IF(L358=0,0,((G358-L358)/L358)*100)</f>
        <v>0</v>
      </c>
    </row>
    <row r="359" spans="1:15">
      <c r="A359" s="7" t="s">
        <v>85</v>
      </c>
      <c r="B359" s="7" t="s">
        <v>86</v>
      </c>
      <c r="C359" s="7" t="s">
        <v>40</v>
      </c>
      <c r="D359" s="7" t="s">
        <v>87</v>
      </c>
      <c r="E359" s="7" t="s">
        <v>42</v>
      </c>
      <c r="F359" s="7">
        <v>13.79</v>
      </c>
      <c r="G359" s="20">
        <v>64.97</v>
      </c>
      <c r="H359" s="13">
        <f>F359*G359</f>
        <v>895.9363</v>
      </c>
      <c r="I359" s="17">
        <v>23.54</v>
      </c>
      <c r="J359" s="13">
        <f>G359*(1+I359/100)</f>
        <v>80.263938</v>
      </c>
      <c r="K359" s="13">
        <f>F359*J359</f>
        <v>1106.83970502</v>
      </c>
      <c r="L359" s="13">
        <v>64.97</v>
      </c>
      <c r="M359" s="13">
        <f>F359*L359</f>
        <v>895.9363</v>
      </c>
      <c r="N359" s="13">
        <f>M359*(1+23.5400/100)</f>
        <v>1106.83970502</v>
      </c>
      <c r="O359" s="17">
        <f>IF(L359=0,0,((G359-L359)/L359)*100)</f>
        <v>0</v>
      </c>
    </row>
    <row r="360" spans="1:15">
      <c r="A360" s="7" t="s">
        <v>88</v>
      </c>
      <c r="B360" s="7" t="s">
        <v>89</v>
      </c>
      <c r="C360" s="7" t="s">
        <v>40</v>
      </c>
      <c r="D360" s="7" t="s">
        <v>90</v>
      </c>
      <c r="E360" s="7" t="s">
        <v>42</v>
      </c>
      <c r="F360" s="7">
        <v>13.79</v>
      </c>
      <c r="G360" s="20">
        <v>220.78</v>
      </c>
      <c r="H360" s="13">
        <f>F360*G360</f>
        <v>3044.5562</v>
      </c>
      <c r="I360" s="17">
        <v>23.54</v>
      </c>
      <c r="J360" s="13">
        <f>G360*(1+I360/100)</f>
        <v>272.751612</v>
      </c>
      <c r="K360" s="13">
        <f>F360*J360</f>
        <v>3761.24472948</v>
      </c>
      <c r="L360" s="13">
        <v>220.78</v>
      </c>
      <c r="M360" s="13">
        <f>F360*L360</f>
        <v>3044.5562</v>
      </c>
      <c r="N360" s="13">
        <f>M360*(1+23.5400/100)</f>
        <v>3761.24472948</v>
      </c>
      <c r="O360" s="17">
        <f>IF(L360=0,0,((G360-L360)/L360)*100)</f>
        <v>0</v>
      </c>
    </row>
    <row r="361" spans="1:15">
      <c r="A361" s="7" t="s">
        <v>91</v>
      </c>
      <c r="B361" s="7" t="s">
        <v>92</v>
      </c>
      <c r="C361" s="7" t="s">
        <v>40</v>
      </c>
      <c r="D361" s="7" t="s">
        <v>93</v>
      </c>
      <c r="E361" s="7" t="s">
        <v>42</v>
      </c>
      <c r="F361" s="7">
        <v>13.79</v>
      </c>
      <c r="G361" s="20">
        <v>71.69</v>
      </c>
      <c r="H361" s="13">
        <f>F361*G361</f>
        <v>988.6051</v>
      </c>
      <c r="I361" s="17">
        <v>23.54</v>
      </c>
      <c r="J361" s="13">
        <f>G361*(1+I361/100)</f>
        <v>88.565826</v>
      </c>
      <c r="K361" s="13">
        <f>F361*J361</f>
        <v>1221.32274054</v>
      </c>
      <c r="L361" s="13">
        <v>71.69</v>
      </c>
      <c r="M361" s="13">
        <f>F361*L361</f>
        <v>988.6051</v>
      </c>
      <c r="N361" s="13">
        <f>M361*(1+23.5400/100)</f>
        <v>1221.32274054</v>
      </c>
      <c r="O361" s="17">
        <f>IF(L361=0,0,((G361-L361)/L361)*100)</f>
        <v>0</v>
      </c>
    </row>
    <row r="362" spans="1:15">
      <c r="A362" s="7" t="s">
        <v>94</v>
      </c>
      <c r="B362" s="7" t="s">
        <v>95</v>
      </c>
      <c r="C362" s="7" t="s">
        <v>40</v>
      </c>
      <c r="D362" s="7" t="s">
        <v>96</v>
      </c>
      <c r="E362" s="7" t="s">
        <v>42</v>
      </c>
      <c r="F362" s="7">
        <v>13.79</v>
      </c>
      <c r="G362" s="20">
        <v>57.52</v>
      </c>
      <c r="H362" s="13">
        <f>F362*G362</f>
        <v>793.2008</v>
      </c>
      <c r="I362" s="17">
        <v>23.54</v>
      </c>
      <c r="J362" s="13">
        <f>G362*(1+I362/100)</f>
        <v>71.060208</v>
      </c>
      <c r="K362" s="13">
        <f>F362*J362</f>
        <v>979.92026832</v>
      </c>
      <c r="L362" s="13">
        <v>57.52</v>
      </c>
      <c r="M362" s="13">
        <f>F362*L362</f>
        <v>793.2008</v>
      </c>
      <c r="N362" s="13">
        <f>M362*(1+23.5400/100)</f>
        <v>979.92026832</v>
      </c>
      <c r="O362" s="17">
        <f>IF(L362=0,0,((G362-L362)/L362)*100)</f>
        <v>0</v>
      </c>
    </row>
    <row r="363" spans="1:15">
      <c r="A363" s="7" t="s">
        <v>97</v>
      </c>
      <c r="B363" s="7" t="s">
        <v>98</v>
      </c>
      <c r="C363" s="7" t="s">
        <v>40</v>
      </c>
      <c r="D363" s="7" t="s">
        <v>99</v>
      </c>
      <c r="E363" s="7" t="s">
        <v>100</v>
      </c>
      <c r="F363" s="7">
        <v>16.24</v>
      </c>
      <c r="G363" s="20">
        <v>42.52</v>
      </c>
      <c r="H363" s="13">
        <f>F363*G363</f>
        <v>690.5248</v>
      </c>
      <c r="I363" s="17">
        <v>23.54</v>
      </c>
      <c r="J363" s="13">
        <f>G363*(1+I363/100)</f>
        <v>52.529208</v>
      </c>
      <c r="K363" s="13">
        <f>F363*J363</f>
        <v>853.07433792</v>
      </c>
      <c r="L363" s="13">
        <v>42.52</v>
      </c>
      <c r="M363" s="13">
        <f>F363*L363</f>
        <v>690.5248</v>
      </c>
      <c r="N363" s="13">
        <f>M363*(1+23.5400/100)</f>
        <v>853.07433792</v>
      </c>
      <c r="O363" s="17">
        <f>IF(L363=0,0,((G363-L363)/L363)*100)</f>
        <v>0</v>
      </c>
    </row>
    <row r="364" spans="1:15">
      <c r="A364" s="6" t="s">
        <v>101</v>
      </c>
      <c r="B364" s="6" t="s">
        <v>101</v>
      </c>
      <c r="C364" s="6" t="s">
        <v>27</v>
      </c>
      <c r="D364" s="6" t="s">
        <v>102</v>
      </c>
      <c r="E364" s="6" t="s">
        <v>27</v>
      </c>
      <c r="F364" s="6" t="s">
        <v>27</v>
      </c>
      <c r="G364" s="12" t="s">
        <v>27</v>
      </c>
      <c r="H364" s="12">
        <f>SUM(H365,H366,H367,H368,H369,H370,H371,H372,H373,H374,H375)</f>
        <v>1643.7721</v>
      </c>
      <c r="I364" s="16" t="s">
        <v>27</v>
      </c>
      <c r="J364" s="12" t="s">
        <v>27</v>
      </c>
      <c r="K364" s="12">
        <f>SUM(K365,K366,K367,K368,K369,K370,K371,K372,K373,K374,K375)</f>
        <v>2030.71605234</v>
      </c>
      <c r="L364" s="12" t="s">
        <v>27</v>
      </c>
      <c r="M364" s="12">
        <f>SUM(M365,M366,M367,M368,M369,M370,M371,M372,M373,M374,M375)</f>
        <v>1643.7721</v>
      </c>
      <c r="N364" s="12">
        <f>SUM(N365,N366,N367,N368,N369,N370,N371,N372,N373,N374,N375)</f>
        <v>2030.71605234</v>
      </c>
      <c r="O364" s="16">
        <f>IF(SUM(M365,M366,M367,M368,M369,M370,M371,M372,M373,M374,M375)=0,0,SUM(O365*M365/100,O366*M366/100,O367*M367/100,O368*M368/100,O369*M369/100,O370*M370/100,O371*M371/100,O372*M372/100,O373*M373/100,O374*M374/100,O375*M375/100)/SUM(M365,M366,M367,M368,M369,M370,M371,M372,M373,M374,M375)*100)</f>
        <v>0</v>
      </c>
    </row>
    <row r="365" spans="1:15">
      <c r="A365" s="7" t="s">
        <v>103</v>
      </c>
      <c r="B365" s="7" t="s">
        <v>48</v>
      </c>
      <c r="C365" s="7" t="s">
        <v>40</v>
      </c>
      <c r="D365" s="7" t="s">
        <v>78</v>
      </c>
      <c r="E365" s="7" t="s">
        <v>42</v>
      </c>
      <c r="F365" s="7">
        <v>4.59</v>
      </c>
      <c r="G365" s="20">
        <v>7.57</v>
      </c>
      <c r="H365" s="13">
        <f>F365*G365</f>
        <v>34.7463</v>
      </c>
      <c r="I365" s="17">
        <v>23.54</v>
      </c>
      <c r="J365" s="13">
        <f>G365*(1+I365/100)</f>
        <v>9.351978</v>
      </c>
      <c r="K365" s="13">
        <f>F365*J365</f>
        <v>42.92557902</v>
      </c>
      <c r="L365" s="13">
        <v>7.57</v>
      </c>
      <c r="M365" s="13">
        <f>F365*L365</f>
        <v>34.7463</v>
      </c>
      <c r="N365" s="13">
        <f>M365*(1+23.5400/100)</f>
        <v>42.92557902</v>
      </c>
      <c r="O365" s="17">
        <f>IF(L365=0,0,((G365-L365)/L365)*100)</f>
        <v>0</v>
      </c>
    </row>
    <row r="366" spans="1:15">
      <c r="A366" s="7" t="s">
        <v>104</v>
      </c>
      <c r="B366" s="7" t="s">
        <v>51</v>
      </c>
      <c r="C366" s="7" t="s">
        <v>40</v>
      </c>
      <c r="D366" s="7" t="s">
        <v>80</v>
      </c>
      <c r="E366" s="7" t="s">
        <v>53</v>
      </c>
      <c r="F366" s="7">
        <v>0.24</v>
      </c>
      <c r="G366" s="20">
        <v>10.46</v>
      </c>
      <c r="H366" s="13">
        <f>F366*G366</f>
        <v>2.5104</v>
      </c>
      <c r="I366" s="17">
        <v>23.54</v>
      </c>
      <c r="J366" s="13">
        <f>G366*(1+I366/100)</f>
        <v>12.922284</v>
      </c>
      <c r="K366" s="13">
        <f>F366*J366</f>
        <v>3.10134816</v>
      </c>
      <c r="L366" s="13">
        <v>10.46</v>
      </c>
      <c r="M366" s="13">
        <f>F366*L366</f>
        <v>2.5104</v>
      </c>
      <c r="N366" s="13">
        <f>M366*(1+23.5400/100)</f>
        <v>3.10134816</v>
      </c>
      <c r="O366" s="17">
        <f>IF(L366=0,0,((G366-L366)/L366)*100)</f>
        <v>0</v>
      </c>
    </row>
    <row r="367" spans="1:15">
      <c r="A367" s="7" t="s">
        <v>105</v>
      </c>
      <c r="B367" s="7" t="s">
        <v>55</v>
      </c>
      <c r="C367" s="7" t="s">
        <v>40</v>
      </c>
      <c r="D367" s="7" t="s">
        <v>82</v>
      </c>
      <c r="E367" s="7" t="s">
        <v>57</v>
      </c>
      <c r="F367" s="7">
        <v>2.41</v>
      </c>
      <c r="G367" s="20">
        <v>3.22</v>
      </c>
      <c r="H367" s="13">
        <f>F367*G367</f>
        <v>7.7602</v>
      </c>
      <c r="I367" s="17">
        <v>23.54</v>
      </c>
      <c r="J367" s="13">
        <f>G367*(1+I367/100)</f>
        <v>3.977988</v>
      </c>
      <c r="K367" s="13">
        <f>F367*J367</f>
        <v>9.58695108</v>
      </c>
      <c r="L367" s="13">
        <v>3.22</v>
      </c>
      <c r="M367" s="13">
        <f>F367*L367</f>
        <v>7.7602</v>
      </c>
      <c r="N367" s="13">
        <f>M367*(1+23.5400/100)</f>
        <v>9.58695108</v>
      </c>
      <c r="O367" s="17">
        <f>IF(L367=0,0,((G367-L367)/L367)*100)</f>
        <v>0</v>
      </c>
    </row>
    <row r="368" spans="1:15">
      <c r="A368" s="7" t="s">
        <v>106</v>
      </c>
      <c r="B368" s="7" t="s">
        <v>59</v>
      </c>
      <c r="C368" s="7" t="s">
        <v>40</v>
      </c>
      <c r="D368" s="7" t="s">
        <v>84</v>
      </c>
      <c r="E368" s="7" t="s">
        <v>42</v>
      </c>
      <c r="F368" s="7">
        <v>4.59</v>
      </c>
      <c r="G368" s="20">
        <v>1.79</v>
      </c>
      <c r="H368" s="13">
        <f>F368*G368</f>
        <v>8.2161</v>
      </c>
      <c r="I368" s="17">
        <v>23.54</v>
      </c>
      <c r="J368" s="13">
        <f>G368*(1+I368/100)</f>
        <v>2.211366</v>
      </c>
      <c r="K368" s="13">
        <f>F368*J368</f>
        <v>10.15016994</v>
      </c>
      <c r="L368" s="13">
        <v>1.79</v>
      </c>
      <c r="M368" s="13">
        <f>F368*L368</f>
        <v>8.2161</v>
      </c>
      <c r="N368" s="13">
        <f>M368*(1+23.5400/100)</f>
        <v>10.15016994</v>
      </c>
      <c r="O368" s="17">
        <f>IF(L368=0,0,((G368-L368)/L368)*100)</f>
        <v>0</v>
      </c>
    </row>
    <row r="369" spans="1:15">
      <c r="A369" s="7" t="s">
        <v>107</v>
      </c>
      <c r="B369" s="7" t="s">
        <v>108</v>
      </c>
      <c r="C369" s="7" t="s">
        <v>33</v>
      </c>
      <c r="D369" s="7" t="s">
        <v>109</v>
      </c>
      <c r="E369" s="7" t="s">
        <v>42</v>
      </c>
      <c r="F369" s="7">
        <v>4.59</v>
      </c>
      <c r="G369" s="20">
        <v>6.03</v>
      </c>
      <c r="H369" s="13">
        <f>F369*G369</f>
        <v>27.6777</v>
      </c>
      <c r="I369" s="17">
        <v>23.54</v>
      </c>
      <c r="J369" s="13">
        <f>G369*(1+I369/100)</f>
        <v>7.449462</v>
      </c>
      <c r="K369" s="13">
        <f>F369*J369</f>
        <v>34.19303058</v>
      </c>
      <c r="L369" s="13">
        <v>6.03</v>
      </c>
      <c r="M369" s="13">
        <f>F369*L369</f>
        <v>27.6777</v>
      </c>
      <c r="N369" s="13">
        <f>M369*(1+23.5400/100)</f>
        <v>34.19303058</v>
      </c>
      <c r="O369" s="17">
        <f>IF(L369=0,0,((G369-L369)/L369)*100)</f>
        <v>0</v>
      </c>
    </row>
    <row r="370" spans="1:15">
      <c r="A370" s="7" t="s">
        <v>110</v>
      </c>
      <c r="B370" s="7" t="s">
        <v>111</v>
      </c>
      <c r="C370" s="7" t="s">
        <v>33</v>
      </c>
      <c r="D370" s="7" t="s">
        <v>112</v>
      </c>
      <c r="E370" s="7" t="s">
        <v>42</v>
      </c>
      <c r="F370" s="7">
        <v>4.59</v>
      </c>
      <c r="G370" s="20">
        <v>27.99</v>
      </c>
      <c r="H370" s="13">
        <f>F370*G370</f>
        <v>128.4741</v>
      </c>
      <c r="I370" s="17">
        <v>23.54</v>
      </c>
      <c r="J370" s="13">
        <f>G370*(1+I370/100)</f>
        <v>34.578846</v>
      </c>
      <c r="K370" s="13">
        <f>F370*J370</f>
        <v>158.71690314</v>
      </c>
      <c r="L370" s="13">
        <v>27.99</v>
      </c>
      <c r="M370" s="13">
        <f>F370*L370</f>
        <v>128.4741</v>
      </c>
      <c r="N370" s="13">
        <f>M370*(1+23.5400/100)</f>
        <v>158.71690314</v>
      </c>
      <c r="O370" s="17">
        <f>IF(L370=0,0,((G370-L370)/L370)*100)</f>
        <v>0</v>
      </c>
    </row>
    <row r="371" spans="1:15">
      <c r="A371" s="7" t="s">
        <v>113</v>
      </c>
      <c r="B371" s="7" t="s">
        <v>89</v>
      </c>
      <c r="C371" s="7" t="s">
        <v>40</v>
      </c>
      <c r="D371" s="7" t="s">
        <v>90</v>
      </c>
      <c r="E371" s="7" t="s">
        <v>42</v>
      </c>
      <c r="F371" s="7">
        <v>4.59</v>
      </c>
      <c r="G371" s="20">
        <v>220.78</v>
      </c>
      <c r="H371" s="13">
        <f>F371*G371</f>
        <v>1013.3802</v>
      </c>
      <c r="I371" s="17">
        <v>23.54</v>
      </c>
      <c r="J371" s="13">
        <f>G371*(1+I371/100)</f>
        <v>272.751612</v>
      </c>
      <c r="K371" s="13">
        <f>F371*J371</f>
        <v>1251.92989908</v>
      </c>
      <c r="L371" s="13">
        <v>220.78</v>
      </c>
      <c r="M371" s="13">
        <f>F371*L371</f>
        <v>1013.3802</v>
      </c>
      <c r="N371" s="13">
        <f>M371*(1+23.5400/100)</f>
        <v>1251.92989908</v>
      </c>
      <c r="O371" s="17">
        <f>IF(L371=0,0,((G371-L371)/L371)*100)</f>
        <v>0</v>
      </c>
    </row>
    <row r="372" spans="1:15">
      <c r="A372" s="7" t="s">
        <v>114</v>
      </c>
      <c r="B372" s="7" t="s">
        <v>115</v>
      </c>
      <c r="C372" s="7" t="s">
        <v>33</v>
      </c>
      <c r="D372" s="7" t="s">
        <v>116</v>
      </c>
      <c r="E372" s="7" t="s">
        <v>42</v>
      </c>
      <c r="F372" s="7">
        <v>4.59</v>
      </c>
      <c r="G372" s="20">
        <v>36.61</v>
      </c>
      <c r="H372" s="13">
        <f>F372*G372</f>
        <v>168.0399</v>
      </c>
      <c r="I372" s="17">
        <v>23.54</v>
      </c>
      <c r="J372" s="13">
        <f>G372*(1+I372/100)</f>
        <v>45.227994</v>
      </c>
      <c r="K372" s="13">
        <f>F372*J372</f>
        <v>207.59649246</v>
      </c>
      <c r="L372" s="13">
        <v>36.61</v>
      </c>
      <c r="M372" s="13">
        <f>F372*L372</f>
        <v>168.0399</v>
      </c>
      <c r="N372" s="13">
        <f>M372*(1+23.5400/100)</f>
        <v>207.59649246</v>
      </c>
      <c r="O372" s="17">
        <f>IF(L372=0,0,((G372-L372)/L372)*100)</f>
        <v>0</v>
      </c>
    </row>
    <row r="373" spans="1:15">
      <c r="A373" s="7" t="s">
        <v>117</v>
      </c>
      <c r="B373" s="7" t="s">
        <v>118</v>
      </c>
      <c r="C373" s="7" t="s">
        <v>40</v>
      </c>
      <c r="D373" s="7" t="s">
        <v>119</v>
      </c>
      <c r="E373" s="7" t="s">
        <v>100</v>
      </c>
      <c r="F373" s="7">
        <v>15.3</v>
      </c>
      <c r="G373" s="20">
        <v>13.0</v>
      </c>
      <c r="H373" s="13">
        <f>F373*G373</f>
        <v>198.9</v>
      </c>
      <c r="I373" s="17">
        <v>23.54</v>
      </c>
      <c r="J373" s="13">
        <f>G373*(1+I373/100)</f>
        <v>16.0602</v>
      </c>
      <c r="K373" s="13">
        <f>F373*J373</f>
        <v>245.72106</v>
      </c>
      <c r="L373" s="13">
        <v>13.0</v>
      </c>
      <c r="M373" s="13">
        <f>F373*L373</f>
        <v>198.9</v>
      </c>
      <c r="N373" s="13">
        <f>M373*(1+23.5400/100)</f>
        <v>245.72106</v>
      </c>
      <c r="O373" s="17">
        <f>IF(L373=0,0,((G373-L373)/L373)*100)</f>
        <v>0</v>
      </c>
    </row>
    <row r="374" spans="1:15">
      <c r="A374" s="7" t="s">
        <v>120</v>
      </c>
      <c r="B374" s="7" t="s">
        <v>68</v>
      </c>
      <c r="C374" s="7" t="s">
        <v>40</v>
      </c>
      <c r="D374" s="7" t="s">
        <v>121</v>
      </c>
      <c r="E374" s="7" t="s">
        <v>42</v>
      </c>
      <c r="F374" s="7">
        <v>3.52</v>
      </c>
      <c r="G374" s="20">
        <v>4.41</v>
      </c>
      <c r="H374" s="13">
        <f>F374*G374</f>
        <v>15.5232</v>
      </c>
      <c r="I374" s="17">
        <v>23.54</v>
      </c>
      <c r="J374" s="13">
        <f>G374*(1+I374/100)</f>
        <v>5.448114</v>
      </c>
      <c r="K374" s="13">
        <f>F374*J374</f>
        <v>19.17736128</v>
      </c>
      <c r="L374" s="13">
        <v>4.41</v>
      </c>
      <c r="M374" s="13">
        <f>F374*L374</f>
        <v>15.5232</v>
      </c>
      <c r="N374" s="13">
        <f>M374*(1+23.5400/100)</f>
        <v>19.17736128</v>
      </c>
      <c r="O374" s="17">
        <f>IF(L374=0,0,((G374-L374)/L374)*100)</f>
        <v>0</v>
      </c>
    </row>
    <row r="375" spans="1:15">
      <c r="A375" s="7" t="s">
        <v>122</v>
      </c>
      <c r="B375" s="7" t="s">
        <v>71</v>
      </c>
      <c r="C375" s="7" t="s">
        <v>40</v>
      </c>
      <c r="D375" s="7" t="s">
        <v>123</v>
      </c>
      <c r="E375" s="7" t="s">
        <v>42</v>
      </c>
      <c r="F375" s="7">
        <v>3.52</v>
      </c>
      <c r="G375" s="20">
        <v>10.95</v>
      </c>
      <c r="H375" s="13">
        <f>F375*G375</f>
        <v>38.544</v>
      </c>
      <c r="I375" s="17">
        <v>23.54</v>
      </c>
      <c r="J375" s="13">
        <f>G375*(1+I375/100)</f>
        <v>13.52763</v>
      </c>
      <c r="K375" s="13">
        <f>F375*J375</f>
        <v>47.6172576</v>
      </c>
      <c r="L375" s="13">
        <v>10.95</v>
      </c>
      <c r="M375" s="13">
        <f>F375*L375</f>
        <v>38.544</v>
      </c>
      <c r="N375" s="13">
        <f>M375*(1+23.5400/100)</f>
        <v>47.6172576</v>
      </c>
      <c r="O375" s="17">
        <f>IF(L375=0,0,((G375-L375)/L375)*100)</f>
        <v>0</v>
      </c>
    </row>
    <row r="376" spans="1:15">
      <c r="A376" s="6" t="s">
        <v>124</v>
      </c>
      <c r="B376" s="6" t="s">
        <v>124</v>
      </c>
      <c r="C376" s="6" t="s">
        <v>27</v>
      </c>
      <c r="D376" s="6" t="s">
        <v>125</v>
      </c>
      <c r="E376" s="6" t="s">
        <v>27</v>
      </c>
      <c r="F376" s="6" t="s">
        <v>27</v>
      </c>
      <c r="G376" s="12" t="s">
        <v>27</v>
      </c>
      <c r="H376" s="12">
        <f>SUM(H377,H378,H379,H380,H381,H382,H383,H384,H385,H386,H387,H388)</f>
        <v>11081.9279</v>
      </c>
      <c r="I376" s="16" t="s">
        <v>27</v>
      </c>
      <c r="J376" s="12" t="s">
        <v>27</v>
      </c>
      <c r="K376" s="12">
        <f>SUM(K377,K378,K379,K380,K381,K382,K383,K384,K385,K386,K387,K388)</f>
        <v>13690.61372766</v>
      </c>
      <c r="L376" s="12" t="s">
        <v>27</v>
      </c>
      <c r="M376" s="12">
        <f>SUM(M377,M378,M379,M380,M381,M382,M383,M384,M385,M386,M387,M388)</f>
        <v>11081.9279</v>
      </c>
      <c r="N376" s="12">
        <f>SUM(N377,N378,N379,N380,N381,N382,N383,N384,N385,N386,N387,N388)</f>
        <v>13690.61372766</v>
      </c>
      <c r="O376" s="16">
        <f>IF(SUM(M377,M378,M379,M380,M381,M382,M383,M384,M385,M386,M387,M388)=0,0,SUM(O377*M377/100,O378*M378/100,O379*M379/100,O380*M380/100,O381*M381/100,O382*M382/100,O383*M383/100,O384*M384/100,O385*M385/100,O386*M386/100,O387*M387/100,O388*M388/100)/SUM(M377,M378,M379,M380,M381,M382,M383,M384,M385,M386,M387,M388)*100)</f>
        <v>0</v>
      </c>
    </row>
    <row r="377" spans="1:15">
      <c r="A377" s="7" t="s">
        <v>126</v>
      </c>
      <c r="B377" s="7" t="s">
        <v>48</v>
      </c>
      <c r="C377" s="7" t="s">
        <v>40</v>
      </c>
      <c r="D377" s="7" t="s">
        <v>78</v>
      </c>
      <c r="E377" s="7" t="s">
        <v>42</v>
      </c>
      <c r="F377" s="7">
        <v>118.17</v>
      </c>
      <c r="G377" s="20">
        <v>7.57</v>
      </c>
      <c r="H377" s="13">
        <f>F377*G377</f>
        <v>894.5469</v>
      </c>
      <c r="I377" s="17">
        <v>23.54</v>
      </c>
      <c r="J377" s="13">
        <f>G377*(1+I377/100)</f>
        <v>9.351978</v>
      </c>
      <c r="K377" s="13">
        <f>F377*J377</f>
        <v>1105.12324026</v>
      </c>
      <c r="L377" s="13">
        <v>7.57</v>
      </c>
      <c r="M377" s="13">
        <f>F377*L377</f>
        <v>894.5469</v>
      </c>
      <c r="N377" s="13">
        <f>M377*(1+23.5400/100)</f>
        <v>1105.12324026</v>
      </c>
      <c r="O377" s="17">
        <f>IF(L377=0,0,((G377-L377)/L377)*100)</f>
        <v>0</v>
      </c>
    </row>
    <row r="378" spans="1:15">
      <c r="A378" s="7" t="s">
        <v>127</v>
      </c>
      <c r="B378" s="7" t="s">
        <v>51</v>
      </c>
      <c r="C378" s="7" t="s">
        <v>40</v>
      </c>
      <c r="D378" s="7" t="s">
        <v>80</v>
      </c>
      <c r="E378" s="7" t="s">
        <v>53</v>
      </c>
      <c r="F378" s="7">
        <v>6.2</v>
      </c>
      <c r="G378" s="20">
        <v>10.46</v>
      </c>
      <c r="H378" s="13">
        <f>F378*G378</f>
        <v>64.852</v>
      </c>
      <c r="I378" s="17">
        <v>23.54</v>
      </c>
      <c r="J378" s="13">
        <f>G378*(1+I378/100)</f>
        <v>12.922284</v>
      </c>
      <c r="K378" s="13">
        <f>F378*J378</f>
        <v>80.1181608</v>
      </c>
      <c r="L378" s="13">
        <v>10.46</v>
      </c>
      <c r="M378" s="13">
        <f>F378*L378</f>
        <v>64.852</v>
      </c>
      <c r="N378" s="13">
        <f>M378*(1+23.5400/100)</f>
        <v>80.1181608</v>
      </c>
      <c r="O378" s="17">
        <f>IF(L378=0,0,((G378-L378)/L378)*100)</f>
        <v>0</v>
      </c>
    </row>
    <row r="379" spans="1:15">
      <c r="A379" s="7" t="s">
        <v>128</v>
      </c>
      <c r="B379" s="7" t="s">
        <v>55</v>
      </c>
      <c r="C379" s="7" t="s">
        <v>40</v>
      </c>
      <c r="D379" s="7" t="s">
        <v>82</v>
      </c>
      <c r="E379" s="7" t="s">
        <v>57</v>
      </c>
      <c r="F379" s="7">
        <v>62.04</v>
      </c>
      <c r="G379" s="20">
        <v>3.22</v>
      </c>
      <c r="H379" s="13">
        <f>F379*G379</f>
        <v>199.7688</v>
      </c>
      <c r="I379" s="17">
        <v>23.54</v>
      </c>
      <c r="J379" s="13">
        <f>G379*(1+I379/100)</f>
        <v>3.977988</v>
      </c>
      <c r="K379" s="13">
        <f>F379*J379</f>
        <v>246.79437552</v>
      </c>
      <c r="L379" s="13">
        <v>3.22</v>
      </c>
      <c r="M379" s="13">
        <f>F379*L379</f>
        <v>199.7688</v>
      </c>
      <c r="N379" s="13">
        <f>M379*(1+23.5400/100)</f>
        <v>246.79437552</v>
      </c>
      <c r="O379" s="17">
        <f>IF(L379=0,0,((G379-L379)/L379)*100)</f>
        <v>0</v>
      </c>
    </row>
    <row r="380" spans="1:15">
      <c r="A380" s="7" t="s">
        <v>129</v>
      </c>
      <c r="B380" s="7" t="s">
        <v>59</v>
      </c>
      <c r="C380" s="7" t="s">
        <v>40</v>
      </c>
      <c r="D380" s="7" t="s">
        <v>84</v>
      </c>
      <c r="E380" s="7" t="s">
        <v>42</v>
      </c>
      <c r="F380" s="7">
        <v>118.17</v>
      </c>
      <c r="G380" s="20">
        <v>1.79</v>
      </c>
      <c r="H380" s="13">
        <f>F380*G380</f>
        <v>211.5243</v>
      </c>
      <c r="I380" s="17">
        <v>23.54</v>
      </c>
      <c r="J380" s="13">
        <f>G380*(1+I380/100)</f>
        <v>2.211366</v>
      </c>
      <c r="K380" s="13">
        <f>F380*J380</f>
        <v>261.31712022</v>
      </c>
      <c r="L380" s="13">
        <v>1.79</v>
      </c>
      <c r="M380" s="13">
        <f>F380*L380</f>
        <v>211.5243</v>
      </c>
      <c r="N380" s="13">
        <f>M380*(1+23.5400/100)</f>
        <v>261.31712022</v>
      </c>
      <c r="O380" s="17">
        <f>IF(L380=0,0,((G380-L380)/L380)*100)</f>
        <v>0</v>
      </c>
    </row>
    <row r="381" spans="1:15">
      <c r="A381" s="7" t="s">
        <v>130</v>
      </c>
      <c r="B381" s="7" t="s">
        <v>89</v>
      </c>
      <c r="C381" s="7" t="s">
        <v>40</v>
      </c>
      <c r="D381" s="7" t="s">
        <v>90</v>
      </c>
      <c r="E381" s="7" t="s">
        <v>42</v>
      </c>
      <c r="F381" s="7">
        <v>2.02</v>
      </c>
      <c r="G381" s="20">
        <v>220.78</v>
      </c>
      <c r="H381" s="13">
        <f>F381*G381</f>
        <v>445.9756</v>
      </c>
      <c r="I381" s="17">
        <v>23.54</v>
      </c>
      <c r="J381" s="13">
        <f>G381*(1+I381/100)</f>
        <v>272.751612</v>
      </c>
      <c r="K381" s="13">
        <f>F381*J381</f>
        <v>550.95825624</v>
      </c>
      <c r="L381" s="13">
        <v>220.78</v>
      </c>
      <c r="M381" s="13">
        <f>F381*L381</f>
        <v>445.9756</v>
      </c>
      <c r="N381" s="13">
        <f>M381*(1+23.5400/100)</f>
        <v>550.95825624</v>
      </c>
      <c r="O381" s="17">
        <f>IF(L381=0,0,((G381-L381)/L381)*100)</f>
        <v>0</v>
      </c>
    </row>
    <row r="382" spans="1:15">
      <c r="A382" s="7" t="s">
        <v>131</v>
      </c>
      <c r="B382" s="7" t="s">
        <v>118</v>
      </c>
      <c r="C382" s="7" t="s">
        <v>40</v>
      </c>
      <c r="D382" s="7" t="s">
        <v>119</v>
      </c>
      <c r="E382" s="7" t="s">
        <v>100</v>
      </c>
      <c r="F382" s="7">
        <v>6.72</v>
      </c>
      <c r="G382" s="20">
        <v>13.0</v>
      </c>
      <c r="H382" s="13">
        <f>F382*G382</f>
        <v>87.36</v>
      </c>
      <c r="I382" s="17">
        <v>23.54</v>
      </c>
      <c r="J382" s="13">
        <f>G382*(1+I382/100)</f>
        <v>16.0602</v>
      </c>
      <c r="K382" s="13">
        <f>F382*J382</f>
        <v>107.924544</v>
      </c>
      <c r="L382" s="13">
        <v>13.0</v>
      </c>
      <c r="M382" s="13">
        <f>F382*L382</f>
        <v>87.36</v>
      </c>
      <c r="N382" s="13">
        <f>M382*(1+23.5400/100)</f>
        <v>107.924544</v>
      </c>
      <c r="O382" s="17">
        <f>IF(L382=0,0,((G382-L382)/L382)*100)</f>
        <v>0</v>
      </c>
    </row>
    <row r="383" spans="1:15">
      <c r="A383" s="7" t="s">
        <v>132</v>
      </c>
      <c r="B383" s="7" t="s">
        <v>68</v>
      </c>
      <c r="C383" s="7" t="s">
        <v>40</v>
      </c>
      <c r="D383" s="7" t="s">
        <v>121</v>
      </c>
      <c r="E383" s="7" t="s">
        <v>42</v>
      </c>
      <c r="F383" s="7">
        <v>118.17</v>
      </c>
      <c r="G383" s="20">
        <v>4.41</v>
      </c>
      <c r="H383" s="13">
        <f>F383*G383</f>
        <v>521.1297</v>
      </c>
      <c r="I383" s="17">
        <v>23.54</v>
      </c>
      <c r="J383" s="13">
        <f>G383*(1+I383/100)</f>
        <v>5.448114</v>
      </c>
      <c r="K383" s="13">
        <f>F383*J383</f>
        <v>643.80363138</v>
      </c>
      <c r="L383" s="13">
        <v>4.41</v>
      </c>
      <c r="M383" s="13">
        <f>F383*L383</f>
        <v>521.1297</v>
      </c>
      <c r="N383" s="13">
        <f>M383*(1+23.5400/100)</f>
        <v>643.80363138</v>
      </c>
      <c r="O383" s="17">
        <f>IF(L383=0,0,((G383-L383)/L383)*100)</f>
        <v>0</v>
      </c>
    </row>
    <row r="384" spans="1:15">
      <c r="A384" s="7" t="s">
        <v>133</v>
      </c>
      <c r="B384" s="7" t="s">
        <v>71</v>
      </c>
      <c r="C384" s="7" t="s">
        <v>40</v>
      </c>
      <c r="D384" s="7" t="s">
        <v>123</v>
      </c>
      <c r="E384" s="7" t="s">
        <v>42</v>
      </c>
      <c r="F384" s="7">
        <v>118.17</v>
      </c>
      <c r="G384" s="20">
        <v>10.95</v>
      </c>
      <c r="H384" s="13">
        <f>F384*G384</f>
        <v>1293.9615</v>
      </c>
      <c r="I384" s="17">
        <v>23.54</v>
      </c>
      <c r="J384" s="13">
        <f>G384*(1+I384/100)</f>
        <v>13.52763</v>
      </c>
      <c r="K384" s="13">
        <f>F384*J384</f>
        <v>1598.5600371</v>
      </c>
      <c r="L384" s="13">
        <v>10.95</v>
      </c>
      <c r="M384" s="13">
        <f>F384*L384</f>
        <v>1293.9615</v>
      </c>
      <c r="N384" s="13">
        <f>M384*(1+23.5400/100)</f>
        <v>1598.5600371</v>
      </c>
      <c r="O384" s="17">
        <f>IF(L384=0,0,((G384-L384)/L384)*100)</f>
        <v>0</v>
      </c>
    </row>
    <row r="385" spans="1:15">
      <c r="A385" s="7" t="s">
        <v>134</v>
      </c>
      <c r="B385" s="7" t="s">
        <v>62</v>
      </c>
      <c r="C385" s="7" t="s">
        <v>33</v>
      </c>
      <c r="D385" s="7" t="s">
        <v>135</v>
      </c>
      <c r="E385" s="7" t="s">
        <v>42</v>
      </c>
      <c r="F385" s="7">
        <v>118.17</v>
      </c>
      <c r="G385" s="20">
        <v>6.73</v>
      </c>
      <c r="H385" s="13">
        <f>F385*G385</f>
        <v>795.2841</v>
      </c>
      <c r="I385" s="17">
        <v>23.54</v>
      </c>
      <c r="J385" s="13">
        <f>G385*(1+I385/100)</f>
        <v>8.314242</v>
      </c>
      <c r="K385" s="13">
        <f>F385*J385</f>
        <v>982.49397714</v>
      </c>
      <c r="L385" s="13">
        <v>6.73</v>
      </c>
      <c r="M385" s="13">
        <f>F385*L385</f>
        <v>795.2841</v>
      </c>
      <c r="N385" s="13">
        <f>M385*(1+23.5400/100)</f>
        <v>982.49397714</v>
      </c>
      <c r="O385" s="17">
        <f>IF(L385=0,0,((G385-L385)/L385)*100)</f>
        <v>0</v>
      </c>
    </row>
    <row r="386" spans="1:15">
      <c r="A386" s="7" t="s">
        <v>136</v>
      </c>
      <c r="B386" s="7" t="s">
        <v>65</v>
      </c>
      <c r="C386" s="7" t="s">
        <v>33</v>
      </c>
      <c r="D386" s="7" t="s">
        <v>137</v>
      </c>
      <c r="E386" s="7" t="s">
        <v>42</v>
      </c>
      <c r="F386" s="7">
        <v>116.15</v>
      </c>
      <c r="G386" s="20">
        <v>55.42</v>
      </c>
      <c r="H386" s="13">
        <f>F386*G386</f>
        <v>6437.033</v>
      </c>
      <c r="I386" s="17">
        <v>23.54</v>
      </c>
      <c r="J386" s="13">
        <f>G386*(1+I386/100)</f>
        <v>68.465868</v>
      </c>
      <c r="K386" s="13">
        <f>F386*J386</f>
        <v>7952.3105682</v>
      </c>
      <c r="L386" s="13">
        <v>55.42</v>
      </c>
      <c r="M386" s="13">
        <f>F386*L386</f>
        <v>6437.033</v>
      </c>
      <c r="N386" s="13">
        <f>M386*(1+23.5400/100)</f>
        <v>7952.3105682</v>
      </c>
      <c r="O386" s="17">
        <f>IF(L386=0,0,((G386-L386)/L386)*100)</f>
        <v>0</v>
      </c>
    </row>
    <row r="387" spans="1:15">
      <c r="A387" s="7" t="s">
        <v>138</v>
      </c>
      <c r="B387" s="7" t="s">
        <v>115</v>
      </c>
      <c r="C387" s="7" t="s">
        <v>33</v>
      </c>
      <c r="D387" s="7" t="s">
        <v>116</v>
      </c>
      <c r="E387" s="7" t="s">
        <v>42</v>
      </c>
      <c r="F387" s="7">
        <v>2.02</v>
      </c>
      <c r="G387" s="20">
        <v>36.61</v>
      </c>
      <c r="H387" s="13">
        <f>F387*G387</f>
        <v>73.9522</v>
      </c>
      <c r="I387" s="17">
        <v>23.54</v>
      </c>
      <c r="J387" s="13">
        <f>G387*(1+I387/100)</f>
        <v>45.227994</v>
      </c>
      <c r="K387" s="13">
        <f>F387*J387</f>
        <v>91.36054788</v>
      </c>
      <c r="L387" s="13">
        <v>36.61</v>
      </c>
      <c r="M387" s="13">
        <f>F387*L387</f>
        <v>73.9522</v>
      </c>
      <c r="N387" s="13">
        <f>M387*(1+23.5400/100)</f>
        <v>91.36054788</v>
      </c>
      <c r="O387" s="17">
        <f>IF(L387=0,0,((G387-L387)/L387)*100)</f>
        <v>0</v>
      </c>
    </row>
    <row r="388" spans="1:15">
      <c r="A388" s="7" t="s">
        <v>139</v>
      </c>
      <c r="B388" s="7" t="s">
        <v>111</v>
      </c>
      <c r="C388" s="7" t="s">
        <v>33</v>
      </c>
      <c r="D388" s="7" t="s">
        <v>112</v>
      </c>
      <c r="E388" s="7" t="s">
        <v>42</v>
      </c>
      <c r="F388" s="7">
        <v>2.02</v>
      </c>
      <c r="G388" s="20">
        <v>27.99</v>
      </c>
      <c r="H388" s="13">
        <f>F388*G388</f>
        <v>56.5398</v>
      </c>
      <c r="I388" s="17">
        <v>23.54</v>
      </c>
      <c r="J388" s="13">
        <f>G388*(1+I388/100)</f>
        <v>34.578846</v>
      </c>
      <c r="K388" s="13">
        <f>F388*J388</f>
        <v>69.84926892</v>
      </c>
      <c r="L388" s="13">
        <v>27.99</v>
      </c>
      <c r="M388" s="13">
        <f>F388*L388</f>
        <v>56.5398</v>
      </c>
      <c r="N388" s="13">
        <f>M388*(1+23.5400/100)</f>
        <v>69.84926892</v>
      </c>
      <c r="O388" s="17">
        <f>IF(L388=0,0,((G388-L388)/L388)*100)</f>
        <v>0</v>
      </c>
    </row>
    <row r="389" spans="1:15">
      <c r="A389" s="6" t="s">
        <v>563</v>
      </c>
      <c r="B389" s="6"/>
      <c r="C389" s="6" t="s">
        <v>27</v>
      </c>
      <c r="D389" s="6" t="s">
        <v>564</v>
      </c>
      <c r="E389" s="6" t="s">
        <v>27</v>
      </c>
      <c r="F389" s="6" t="s">
        <v>27</v>
      </c>
      <c r="G389" s="12" t="s">
        <v>27</v>
      </c>
      <c r="H389" s="12">
        <f>SUM(H390,H391,H392,H393,H394,H395,H396,H397,H398,H399,H400)</f>
        <v>22120.1925</v>
      </c>
      <c r="I389" s="16" t="s">
        <v>27</v>
      </c>
      <c r="J389" s="12" t="s">
        <v>27</v>
      </c>
      <c r="K389" s="12">
        <f>SUM(K390,K391,K392,K393,K394,K395,K396,K397,K398,K399,K400)</f>
        <v>27327.2858145</v>
      </c>
      <c r="L389" s="12" t="s">
        <v>27</v>
      </c>
      <c r="M389" s="12">
        <f>SUM(M390,M391,M392,M393,M394,M395,M396,M397,M398,M399,M400)</f>
        <v>22120.1925</v>
      </c>
      <c r="N389" s="12">
        <f>SUM(N390,N391,N392,N393,N394,N395,N396,N397,N398,N399,N400)</f>
        <v>27327.2858145</v>
      </c>
      <c r="O389" s="16">
        <f>IF(SUM(M390,M391,M392,M393,M394,M395,M396,M397,M398,M399,M400)=0,0,SUM(O390*M390/100,O391*M391/100,O392*M392/100,O393*M393/100,O394*M394/100,O395*M395/100,O396*M396/100,O397*M397/100,O398*M398/100,O399*M399/100,O400*M400/100)/SUM(M390,M391,M392,M393,M394,M395,M396,M397,M398,M399,M400)*100)</f>
        <v>0</v>
      </c>
    </row>
    <row r="390" spans="1:15">
      <c r="A390" s="7" t="s">
        <v>565</v>
      </c>
      <c r="B390" s="7" t="s">
        <v>501</v>
      </c>
      <c r="C390" s="7" t="s">
        <v>40</v>
      </c>
      <c r="D390" s="7" t="s">
        <v>502</v>
      </c>
      <c r="E390" s="7" t="s">
        <v>42</v>
      </c>
      <c r="F390" s="7">
        <v>100.0</v>
      </c>
      <c r="G390" s="20">
        <v>0.75</v>
      </c>
      <c r="H390" s="13">
        <f>F390*G390</f>
        <v>75</v>
      </c>
      <c r="I390" s="17">
        <v>23.54</v>
      </c>
      <c r="J390" s="13">
        <f>G390*(1+I390/100)</f>
        <v>0.92655</v>
      </c>
      <c r="K390" s="13">
        <f>F390*J390</f>
        <v>92.655</v>
      </c>
      <c r="L390" s="13">
        <v>0.75</v>
      </c>
      <c r="M390" s="13">
        <f>F390*L390</f>
        <v>75</v>
      </c>
      <c r="N390" s="13">
        <f>M390*(1+23.5400/100)</f>
        <v>92.655</v>
      </c>
      <c r="O390" s="17">
        <f>IF(L390=0,0,((G390-L390)/L390)*100)</f>
        <v>0</v>
      </c>
    </row>
    <row r="391" spans="1:15">
      <c r="A391" s="7" t="s">
        <v>566</v>
      </c>
      <c r="B391" s="7" t="s">
        <v>504</v>
      </c>
      <c r="C391" s="7" t="s">
        <v>40</v>
      </c>
      <c r="D391" s="7" t="s">
        <v>505</v>
      </c>
      <c r="E391" s="7" t="s">
        <v>42</v>
      </c>
      <c r="F391" s="7">
        <v>100.0</v>
      </c>
      <c r="G391" s="20">
        <v>3.2</v>
      </c>
      <c r="H391" s="13">
        <f>F391*G391</f>
        <v>320</v>
      </c>
      <c r="I391" s="17">
        <v>23.54</v>
      </c>
      <c r="J391" s="13">
        <f>G391*(1+I391/100)</f>
        <v>3.95328</v>
      </c>
      <c r="K391" s="13">
        <f>F391*J391</f>
        <v>395.328</v>
      </c>
      <c r="L391" s="13">
        <v>3.2</v>
      </c>
      <c r="M391" s="13">
        <f>F391*L391</f>
        <v>320</v>
      </c>
      <c r="N391" s="13">
        <f>M391*(1+23.5400/100)</f>
        <v>395.328</v>
      </c>
      <c r="O391" s="17">
        <f>IF(L391=0,0,((G391-L391)/L391)*100)</f>
        <v>0</v>
      </c>
    </row>
    <row r="392" spans="1:15">
      <c r="A392" s="7" t="s">
        <v>567</v>
      </c>
      <c r="B392" s="7" t="s">
        <v>55</v>
      </c>
      <c r="C392" s="7" t="s">
        <v>40</v>
      </c>
      <c r="D392" s="7" t="s">
        <v>56</v>
      </c>
      <c r="E392" s="7" t="s">
        <v>57</v>
      </c>
      <c r="F392" s="7">
        <v>427.09</v>
      </c>
      <c r="G392" s="20">
        <v>3.22</v>
      </c>
      <c r="H392" s="13">
        <f>F392*G392</f>
        <v>1375.2298</v>
      </c>
      <c r="I392" s="17">
        <v>23.54</v>
      </c>
      <c r="J392" s="13">
        <f>G392*(1+I392/100)</f>
        <v>3.977988</v>
      </c>
      <c r="K392" s="13">
        <f>F392*J392</f>
        <v>1698.95889492</v>
      </c>
      <c r="L392" s="13">
        <v>3.22</v>
      </c>
      <c r="M392" s="13">
        <f>F392*L392</f>
        <v>1375.2298</v>
      </c>
      <c r="N392" s="13">
        <f>M392*(1+23.5400/100)</f>
        <v>1698.95889492</v>
      </c>
      <c r="O392" s="17">
        <f>IF(L392=0,0,((G392-L392)/L392)*100)</f>
        <v>0</v>
      </c>
    </row>
    <row r="393" spans="1:15">
      <c r="A393" s="7" t="s">
        <v>568</v>
      </c>
      <c r="B393" s="7" t="s">
        <v>569</v>
      </c>
      <c r="C393" s="7" t="s">
        <v>40</v>
      </c>
      <c r="D393" s="7" t="s">
        <v>570</v>
      </c>
      <c r="E393" s="7" t="s">
        <v>53</v>
      </c>
      <c r="F393" s="7">
        <v>9.17</v>
      </c>
      <c r="G393" s="20">
        <v>272.35</v>
      </c>
      <c r="H393" s="13">
        <f>F393*G393</f>
        <v>2497.4495</v>
      </c>
      <c r="I393" s="17">
        <v>23.54</v>
      </c>
      <c r="J393" s="13">
        <f>G393*(1+I393/100)</f>
        <v>336.46119</v>
      </c>
      <c r="K393" s="13">
        <f>F393*J393</f>
        <v>3085.3491123</v>
      </c>
      <c r="L393" s="13">
        <v>272.35</v>
      </c>
      <c r="M393" s="13">
        <f>F393*L393</f>
        <v>2497.4495</v>
      </c>
      <c r="N393" s="13">
        <f>M393*(1+23.5400/100)</f>
        <v>3085.3491123</v>
      </c>
      <c r="O393" s="17">
        <f>IF(L393=0,0,((G393-L393)/L393)*100)</f>
        <v>0</v>
      </c>
    </row>
    <row r="394" spans="1:15">
      <c r="A394" s="7" t="s">
        <v>571</v>
      </c>
      <c r="B394" s="7" t="s">
        <v>520</v>
      </c>
      <c r="C394" s="7" t="s">
        <v>40</v>
      </c>
      <c r="D394" s="7" t="s">
        <v>521</v>
      </c>
      <c r="E394" s="7" t="s">
        <v>42</v>
      </c>
      <c r="F394" s="7">
        <v>91.67</v>
      </c>
      <c r="G394" s="20">
        <v>101.28</v>
      </c>
      <c r="H394" s="13">
        <f>F394*G394</f>
        <v>9284.3376</v>
      </c>
      <c r="I394" s="17">
        <v>23.54</v>
      </c>
      <c r="J394" s="13">
        <f>G394*(1+I394/100)</f>
        <v>125.121312</v>
      </c>
      <c r="K394" s="13">
        <f>F394*J394</f>
        <v>11469.87067104</v>
      </c>
      <c r="L394" s="13">
        <v>101.28</v>
      </c>
      <c r="M394" s="13">
        <f>F394*L394</f>
        <v>9284.3376</v>
      </c>
      <c r="N394" s="13">
        <f>M394*(1+23.5400/100)</f>
        <v>11469.87067104</v>
      </c>
      <c r="O394" s="17">
        <f>IF(L394=0,0,((G394-L394)/L394)*100)</f>
        <v>0</v>
      </c>
    </row>
    <row r="395" spans="1:15">
      <c r="A395" s="7" t="s">
        <v>572</v>
      </c>
      <c r="B395" s="7" t="s">
        <v>573</v>
      </c>
      <c r="C395" s="7" t="s">
        <v>40</v>
      </c>
      <c r="D395" s="7" t="s">
        <v>574</v>
      </c>
      <c r="E395" s="7" t="s">
        <v>53</v>
      </c>
      <c r="F395" s="7">
        <v>42.71</v>
      </c>
      <c r="G395" s="20">
        <v>8.6</v>
      </c>
      <c r="H395" s="13">
        <f>F395*G395</f>
        <v>367.306</v>
      </c>
      <c r="I395" s="17">
        <v>23.54</v>
      </c>
      <c r="J395" s="13">
        <f>G395*(1+I395/100)</f>
        <v>10.62444</v>
      </c>
      <c r="K395" s="13">
        <f>F395*J395</f>
        <v>453.7698324</v>
      </c>
      <c r="L395" s="13">
        <v>8.6</v>
      </c>
      <c r="M395" s="13">
        <f>F395*L395</f>
        <v>367.306</v>
      </c>
      <c r="N395" s="13">
        <f>M395*(1+23.5400/100)</f>
        <v>453.7698324</v>
      </c>
      <c r="O395" s="17">
        <f>IF(L395=0,0,((G395-L395)/L395)*100)</f>
        <v>0</v>
      </c>
    </row>
    <row r="396" spans="1:15">
      <c r="A396" s="7" t="s">
        <v>575</v>
      </c>
      <c r="B396" s="7" t="s">
        <v>576</v>
      </c>
      <c r="C396" s="7" t="s">
        <v>40</v>
      </c>
      <c r="D396" s="7" t="s">
        <v>577</v>
      </c>
      <c r="E396" s="7" t="s">
        <v>53</v>
      </c>
      <c r="F396" s="7">
        <v>25.0</v>
      </c>
      <c r="G396" s="20">
        <v>6.87</v>
      </c>
      <c r="H396" s="13">
        <f>F396*G396</f>
        <v>171.75</v>
      </c>
      <c r="I396" s="17">
        <v>23.54</v>
      </c>
      <c r="J396" s="13">
        <f>G396*(1+I396/100)</f>
        <v>8.487198</v>
      </c>
      <c r="K396" s="13">
        <f>F396*J396</f>
        <v>212.17995</v>
      </c>
      <c r="L396" s="13">
        <v>6.87</v>
      </c>
      <c r="M396" s="13">
        <f>F396*L396</f>
        <v>171.75</v>
      </c>
      <c r="N396" s="13">
        <f>M396*(1+23.5400/100)</f>
        <v>212.17995</v>
      </c>
      <c r="O396" s="17">
        <f>IF(L396=0,0,((G396-L396)/L396)*100)</f>
        <v>0</v>
      </c>
    </row>
    <row r="397" spans="1:15">
      <c r="A397" s="7" t="s">
        <v>578</v>
      </c>
      <c r="B397" s="7" t="s">
        <v>579</v>
      </c>
      <c r="C397" s="7" t="s">
        <v>40</v>
      </c>
      <c r="D397" s="7" t="s">
        <v>580</v>
      </c>
      <c r="E397" s="7" t="s">
        <v>100</v>
      </c>
      <c r="F397" s="7">
        <v>81.09</v>
      </c>
      <c r="G397" s="20">
        <v>48.19</v>
      </c>
      <c r="H397" s="13">
        <f>F397*G397</f>
        <v>3907.7271</v>
      </c>
      <c r="I397" s="17">
        <v>23.54</v>
      </c>
      <c r="J397" s="13">
        <f>G397*(1+I397/100)</f>
        <v>59.533926</v>
      </c>
      <c r="K397" s="13">
        <f>F397*J397</f>
        <v>4827.60605934</v>
      </c>
      <c r="L397" s="13">
        <v>48.19</v>
      </c>
      <c r="M397" s="13">
        <f>F397*L397</f>
        <v>3907.7271</v>
      </c>
      <c r="N397" s="13">
        <f>M397*(1+23.5400/100)</f>
        <v>4827.60605934</v>
      </c>
      <c r="O397" s="17">
        <f>IF(L397=0,0,((G397-L397)/L397)*100)</f>
        <v>0</v>
      </c>
    </row>
    <row r="398" spans="1:15">
      <c r="A398" s="7" t="s">
        <v>581</v>
      </c>
      <c r="B398" s="7" t="s">
        <v>582</v>
      </c>
      <c r="C398" s="7" t="s">
        <v>40</v>
      </c>
      <c r="D398" s="7" t="s">
        <v>583</v>
      </c>
      <c r="E398" s="7" t="s">
        <v>100</v>
      </c>
      <c r="F398" s="7">
        <v>5.25</v>
      </c>
      <c r="G398" s="20">
        <v>51.65</v>
      </c>
      <c r="H398" s="13">
        <f>F398*G398</f>
        <v>271.1625</v>
      </c>
      <c r="I398" s="17">
        <v>23.54</v>
      </c>
      <c r="J398" s="13">
        <f>G398*(1+I398/100)</f>
        <v>63.80841</v>
      </c>
      <c r="K398" s="13">
        <f>F398*J398</f>
        <v>334.9941525</v>
      </c>
      <c r="L398" s="13">
        <v>51.65</v>
      </c>
      <c r="M398" s="13">
        <f>F398*L398</f>
        <v>271.1625</v>
      </c>
      <c r="N398" s="13">
        <f>M398*(1+23.5400/100)</f>
        <v>334.9941525</v>
      </c>
      <c r="O398" s="17">
        <f>IF(L398=0,0,((G398-L398)/L398)*100)</f>
        <v>0</v>
      </c>
    </row>
    <row r="399" spans="1:15">
      <c r="A399" s="7" t="s">
        <v>584</v>
      </c>
      <c r="B399" s="7" t="s">
        <v>585</v>
      </c>
      <c r="C399" s="7" t="s">
        <v>40</v>
      </c>
      <c r="D399" s="7" t="s">
        <v>586</v>
      </c>
      <c r="E399" s="7" t="s">
        <v>35</v>
      </c>
      <c r="F399" s="7">
        <v>3.0</v>
      </c>
      <c r="G399" s="20">
        <v>1174.59</v>
      </c>
      <c r="H399" s="13">
        <f>F399*G399</f>
        <v>3523.77</v>
      </c>
      <c r="I399" s="17">
        <v>23.54</v>
      </c>
      <c r="J399" s="13">
        <f>G399*(1+I399/100)</f>
        <v>1451.088486</v>
      </c>
      <c r="K399" s="13">
        <f>F399*J399</f>
        <v>4353.265458</v>
      </c>
      <c r="L399" s="13">
        <v>1174.59</v>
      </c>
      <c r="M399" s="13">
        <f>F399*L399</f>
        <v>3523.77</v>
      </c>
      <c r="N399" s="13">
        <f>M399*(1+23.5400/100)</f>
        <v>4353.265458</v>
      </c>
      <c r="O399" s="17">
        <f>IF(L399=0,0,((G399-L399)/L399)*100)</f>
        <v>0</v>
      </c>
    </row>
    <row r="400" spans="1:15">
      <c r="A400" s="7" t="s">
        <v>587</v>
      </c>
      <c r="B400" s="7" t="s">
        <v>588</v>
      </c>
      <c r="C400" s="7" t="s">
        <v>40</v>
      </c>
      <c r="D400" s="7" t="s">
        <v>589</v>
      </c>
      <c r="E400" s="7" t="s">
        <v>100</v>
      </c>
      <c r="F400" s="7">
        <v>6.0</v>
      </c>
      <c r="G400" s="20">
        <v>54.41</v>
      </c>
      <c r="H400" s="13">
        <f>F400*G400</f>
        <v>326.46</v>
      </c>
      <c r="I400" s="17">
        <v>23.54</v>
      </c>
      <c r="J400" s="13">
        <f>G400*(1+I400/100)</f>
        <v>67.218114</v>
      </c>
      <c r="K400" s="13">
        <f>F400*J400</f>
        <v>403.308684</v>
      </c>
      <c r="L400" s="13">
        <v>54.41</v>
      </c>
      <c r="M400" s="13">
        <f>F400*L400</f>
        <v>326.46</v>
      </c>
      <c r="N400" s="13">
        <f>M400*(1+23.5400/100)</f>
        <v>403.308684</v>
      </c>
      <c r="O400" s="17">
        <f>IF(L400=0,0,((G400-L400)/L400)*100)</f>
        <v>0</v>
      </c>
    </row>
    <row r="401" spans="1:15">
      <c r="A401" s="6" t="s">
        <v>590</v>
      </c>
      <c r="B401" s="6" t="s">
        <v>590</v>
      </c>
      <c r="C401" s="6" t="s">
        <v>27</v>
      </c>
      <c r="D401" s="6" t="s">
        <v>591</v>
      </c>
      <c r="E401" s="6" t="s">
        <v>27</v>
      </c>
      <c r="F401" s="6" t="s">
        <v>27</v>
      </c>
      <c r="G401" s="12" t="s">
        <v>27</v>
      </c>
      <c r="H401" s="12">
        <f>SUM(H402,H423,H435,H447,H466,H485,H499,H513,H530,H547,H562,H579,H595,H612,H623,H635,H646,H657,H668,H680,H687,H698)</f>
        <v>89672.401448</v>
      </c>
      <c r="I401" s="16" t="s">
        <v>27</v>
      </c>
      <c r="J401" s="12" t="s">
        <v>27</v>
      </c>
      <c r="K401" s="12">
        <f>SUM(K402,K423,K435,K447,K466,K485,K499,K513,K530,K547,K562,K579,K595,K612,K623,K635,K646,K657,K668,K680,K687,K698)</f>
        <v>110781.28474886</v>
      </c>
      <c r="L401" s="12" t="s">
        <v>27</v>
      </c>
      <c r="M401" s="12">
        <f>SUM(M402,M423,M435,M447,M466,M485,M499,M513,M530,M547,M562,M579,M595,M612,M623,M635,M646,M657,M668,M680,M687,M698)</f>
        <v>89672.401448</v>
      </c>
      <c r="N401" s="12">
        <f>SUM(N402,N423,N435,N447,N466,N485,N499,N513,N530,N547,N562,N579,N595,N612,N623,N635,N646,N657,N668,N680,N687,N698)</f>
        <v>110781.28474886</v>
      </c>
      <c r="O401" s="16">
        <f>IF(SUM(M402,M423,M435,M447,M466,M485,M499,M513,M530,M547,M562,M579,M595,M612,M623,M635,M646,M657,M668,M680,M687,M698)=0,0,SUM(O402*M402/100,O423*M423/100,O435*M435/100,O447*M447/100,O466*M466/100,O485*M485/100,O499*M499/100,O513*M513/100,O530*M530/100,O547*M547/100,O562*M562/100,O579*M579/100,O595*M595/100,O612*M612/100,O623*M623/100,O635*M635/100,O646*M646/100,O657*M657/100,O668*M668/100,O680*M680/100,O687*M687/100,O698*M698/100)/SUM(M402,M423,M435,M447,M466,M485,M499,M513,M530,M547,M562,M579,M595,M612,M623,M635,M646,M657,M668,M680,M687,M698)*100)</f>
        <v>0</v>
      </c>
    </row>
    <row r="402" spans="1:15">
      <c r="A402" s="6" t="s">
        <v>592</v>
      </c>
      <c r="B402" s="6" t="s">
        <v>592</v>
      </c>
      <c r="C402" s="6" t="s">
        <v>27</v>
      </c>
      <c r="D402" s="6" t="s">
        <v>593</v>
      </c>
      <c r="E402" s="6" t="s">
        <v>27</v>
      </c>
      <c r="F402" s="6" t="s">
        <v>27</v>
      </c>
      <c r="G402" s="12" t="s">
        <v>27</v>
      </c>
      <c r="H402" s="12">
        <f>SUM(H403,H412)</f>
        <v>3934.9609</v>
      </c>
      <c r="I402" s="16" t="s">
        <v>27</v>
      </c>
      <c r="J402" s="12" t="s">
        <v>27</v>
      </c>
      <c r="K402" s="12">
        <f>SUM(K403,K412)</f>
        <v>4861.25069586</v>
      </c>
      <c r="L402" s="12" t="s">
        <v>27</v>
      </c>
      <c r="M402" s="12">
        <f>SUM(M403,M412)</f>
        <v>3934.9609</v>
      </c>
      <c r="N402" s="12">
        <f>SUM(N403,N412)</f>
        <v>4861.25069586</v>
      </c>
      <c r="O402" s="16">
        <f>IF(SUM(M403,M412)=0,0,SUM(O403*M403/100,O412*M412/100)/SUM(M403,M412)*100)</f>
        <v>0</v>
      </c>
    </row>
    <row r="403" spans="1:15">
      <c r="A403" s="6" t="s">
        <v>594</v>
      </c>
      <c r="B403" s="6" t="s">
        <v>594</v>
      </c>
      <c r="C403" s="6" t="s">
        <v>27</v>
      </c>
      <c r="D403" s="6" t="s">
        <v>595</v>
      </c>
      <c r="E403" s="6" t="s">
        <v>27</v>
      </c>
      <c r="F403" s="6" t="s">
        <v>27</v>
      </c>
      <c r="G403" s="12" t="s">
        <v>27</v>
      </c>
      <c r="H403" s="12">
        <f>SUM(H404,H405,H406,H407,H408,H409,H410,H411)</f>
        <v>2079.0398</v>
      </c>
      <c r="I403" s="16" t="s">
        <v>27</v>
      </c>
      <c r="J403" s="12" t="s">
        <v>27</v>
      </c>
      <c r="K403" s="12">
        <f>SUM(K404,K405,K406,K407,K408,K409,K410,K411)</f>
        <v>2568.44576892</v>
      </c>
      <c r="L403" s="12" t="s">
        <v>27</v>
      </c>
      <c r="M403" s="12">
        <f>SUM(M404,M405,M406,M407,M408,M409,M410,M411)</f>
        <v>2079.0398</v>
      </c>
      <c r="N403" s="12">
        <f>SUM(N404,N405,N406,N407,N408,N409,N410,N411)</f>
        <v>2568.44576892</v>
      </c>
      <c r="O403" s="16">
        <f>IF(SUM(M404,M405,M406,M407,M408,M409,M410,M411)=0,0,SUM(O404*M404/100,O405*M405/100,O406*M406/100,O407*M407/100,O408*M408/100,O409*M409/100,O410*M410/100,O411*M411/100)/SUM(M404,M405,M406,M407,M408,M409,M410,M411)*100)</f>
        <v>0</v>
      </c>
    </row>
    <row r="404" spans="1:15">
      <c r="A404" s="7" t="s">
        <v>596</v>
      </c>
      <c r="B404" s="7" t="s">
        <v>48</v>
      </c>
      <c r="C404" s="7" t="s">
        <v>40</v>
      </c>
      <c r="D404" s="7" t="s">
        <v>78</v>
      </c>
      <c r="E404" s="7" t="s">
        <v>42</v>
      </c>
      <c r="F404" s="7">
        <v>4.57</v>
      </c>
      <c r="G404" s="20">
        <v>7.57</v>
      </c>
      <c r="H404" s="13">
        <f>F404*G404</f>
        <v>34.5949</v>
      </c>
      <c r="I404" s="17">
        <v>23.54</v>
      </c>
      <c r="J404" s="13">
        <f>G404*(1+I404/100)</f>
        <v>9.351978</v>
      </c>
      <c r="K404" s="13">
        <f>F404*J404</f>
        <v>42.73853946</v>
      </c>
      <c r="L404" s="13">
        <v>7.57</v>
      </c>
      <c r="M404" s="13">
        <f>F404*L404</f>
        <v>34.5949</v>
      </c>
      <c r="N404" s="13">
        <f>M404*(1+23.5400/100)</f>
        <v>42.73853946</v>
      </c>
      <c r="O404" s="17">
        <f>IF(L404=0,0,((G404-L404)/L404)*100)</f>
        <v>0</v>
      </c>
    </row>
    <row r="405" spans="1:15">
      <c r="A405" s="7" t="s">
        <v>597</v>
      </c>
      <c r="B405" s="7" t="s">
        <v>51</v>
      </c>
      <c r="C405" s="7" t="s">
        <v>40</v>
      </c>
      <c r="D405" s="7" t="s">
        <v>80</v>
      </c>
      <c r="E405" s="7" t="s">
        <v>53</v>
      </c>
      <c r="F405" s="7">
        <v>0.21</v>
      </c>
      <c r="G405" s="20">
        <v>10.46</v>
      </c>
      <c r="H405" s="13">
        <f>F405*G405</f>
        <v>2.1966</v>
      </c>
      <c r="I405" s="17">
        <v>23.54</v>
      </c>
      <c r="J405" s="13">
        <f>G405*(1+I405/100)</f>
        <v>12.922284</v>
      </c>
      <c r="K405" s="13">
        <f>F405*J405</f>
        <v>2.71367964</v>
      </c>
      <c r="L405" s="13">
        <v>10.46</v>
      </c>
      <c r="M405" s="13">
        <f>F405*L405</f>
        <v>2.1966</v>
      </c>
      <c r="N405" s="13">
        <f>M405*(1+23.5400/100)</f>
        <v>2.71367964</v>
      </c>
      <c r="O405" s="17">
        <f>IF(L405=0,0,((G405-L405)/L405)*100)</f>
        <v>0</v>
      </c>
    </row>
    <row r="406" spans="1:15">
      <c r="A406" s="7" t="s">
        <v>598</v>
      </c>
      <c r="B406" s="7" t="s">
        <v>55</v>
      </c>
      <c r="C406" s="7" t="s">
        <v>40</v>
      </c>
      <c r="D406" s="7" t="s">
        <v>82</v>
      </c>
      <c r="E406" s="7" t="s">
        <v>57</v>
      </c>
      <c r="F406" s="7">
        <v>2.06</v>
      </c>
      <c r="G406" s="20">
        <v>3.22</v>
      </c>
      <c r="H406" s="13">
        <f>F406*G406</f>
        <v>6.6332</v>
      </c>
      <c r="I406" s="17">
        <v>23.54</v>
      </c>
      <c r="J406" s="13">
        <f>G406*(1+I406/100)</f>
        <v>3.977988</v>
      </c>
      <c r="K406" s="13">
        <f>F406*J406</f>
        <v>8.19465528</v>
      </c>
      <c r="L406" s="13">
        <v>3.22</v>
      </c>
      <c r="M406" s="13">
        <f>F406*L406</f>
        <v>6.6332</v>
      </c>
      <c r="N406" s="13">
        <f>M406*(1+23.5400/100)</f>
        <v>8.19465528</v>
      </c>
      <c r="O406" s="17">
        <f>IF(L406=0,0,((G406-L406)/L406)*100)</f>
        <v>0</v>
      </c>
    </row>
    <row r="407" spans="1:15">
      <c r="A407" s="7" t="s">
        <v>599</v>
      </c>
      <c r="B407" s="7" t="s">
        <v>59</v>
      </c>
      <c r="C407" s="7" t="s">
        <v>40</v>
      </c>
      <c r="D407" s="7" t="s">
        <v>407</v>
      </c>
      <c r="E407" s="7" t="s">
        <v>42</v>
      </c>
      <c r="F407" s="7">
        <v>4.57</v>
      </c>
      <c r="G407" s="20">
        <v>1.79</v>
      </c>
      <c r="H407" s="13">
        <f>F407*G407</f>
        <v>8.1803</v>
      </c>
      <c r="I407" s="17">
        <v>23.54</v>
      </c>
      <c r="J407" s="13">
        <f>G407*(1+I407/100)</f>
        <v>2.211366</v>
      </c>
      <c r="K407" s="13">
        <f>F407*J407</f>
        <v>10.10594262</v>
      </c>
      <c r="L407" s="13">
        <v>1.79</v>
      </c>
      <c r="M407" s="13">
        <f>F407*L407</f>
        <v>8.1803</v>
      </c>
      <c r="N407" s="13">
        <f>M407*(1+23.5400/100)</f>
        <v>10.10594262</v>
      </c>
      <c r="O407" s="17">
        <f>IF(L407=0,0,((G407-L407)/L407)*100)</f>
        <v>0</v>
      </c>
    </row>
    <row r="408" spans="1:15">
      <c r="A408" s="7" t="s">
        <v>600</v>
      </c>
      <c r="B408" s="7" t="s">
        <v>86</v>
      </c>
      <c r="C408" s="7" t="s">
        <v>40</v>
      </c>
      <c r="D408" s="7" t="s">
        <v>87</v>
      </c>
      <c r="E408" s="7" t="s">
        <v>42</v>
      </c>
      <c r="F408" s="7">
        <v>4.57</v>
      </c>
      <c r="G408" s="20">
        <v>64.97</v>
      </c>
      <c r="H408" s="13">
        <f>F408*G408</f>
        <v>296.9129</v>
      </c>
      <c r="I408" s="17">
        <v>23.54</v>
      </c>
      <c r="J408" s="13">
        <f>G408*(1+I408/100)</f>
        <v>80.263938</v>
      </c>
      <c r="K408" s="13">
        <f>F408*J408</f>
        <v>366.80619666</v>
      </c>
      <c r="L408" s="13">
        <v>64.97</v>
      </c>
      <c r="M408" s="13">
        <f>F408*L408</f>
        <v>296.9129</v>
      </c>
      <c r="N408" s="13">
        <f>M408*(1+23.5400/100)</f>
        <v>366.80619666</v>
      </c>
      <c r="O408" s="17">
        <f>IF(L408=0,0,((G408-L408)/L408)*100)</f>
        <v>0</v>
      </c>
    </row>
    <row r="409" spans="1:15">
      <c r="A409" s="7" t="s">
        <v>601</v>
      </c>
      <c r="B409" s="7" t="s">
        <v>89</v>
      </c>
      <c r="C409" s="7" t="s">
        <v>40</v>
      </c>
      <c r="D409" s="7" t="s">
        <v>90</v>
      </c>
      <c r="E409" s="7" t="s">
        <v>42</v>
      </c>
      <c r="F409" s="7">
        <v>4.57</v>
      </c>
      <c r="G409" s="20">
        <v>220.78</v>
      </c>
      <c r="H409" s="13">
        <f>F409*G409</f>
        <v>1008.9646</v>
      </c>
      <c r="I409" s="17">
        <v>23.54</v>
      </c>
      <c r="J409" s="13">
        <f>G409*(1+I409/100)</f>
        <v>272.751612</v>
      </c>
      <c r="K409" s="13">
        <f>F409*J409</f>
        <v>1246.47486684</v>
      </c>
      <c r="L409" s="13">
        <v>220.78</v>
      </c>
      <c r="M409" s="13">
        <f>F409*L409</f>
        <v>1008.9646</v>
      </c>
      <c r="N409" s="13">
        <f>M409*(1+23.5400/100)</f>
        <v>1246.47486684</v>
      </c>
      <c r="O409" s="17">
        <f>IF(L409=0,0,((G409-L409)/L409)*100)</f>
        <v>0</v>
      </c>
    </row>
    <row r="410" spans="1:15">
      <c r="A410" s="7" t="s">
        <v>602</v>
      </c>
      <c r="B410" s="7" t="s">
        <v>92</v>
      </c>
      <c r="C410" s="7" t="s">
        <v>40</v>
      </c>
      <c r="D410" s="7" t="s">
        <v>93</v>
      </c>
      <c r="E410" s="7" t="s">
        <v>42</v>
      </c>
      <c r="F410" s="7">
        <v>4.57</v>
      </c>
      <c r="G410" s="20">
        <v>71.69</v>
      </c>
      <c r="H410" s="13">
        <f>F410*G410</f>
        <v>327.6233</v>
      </c>
      <c r="I410" s="17">
        <v>23.54</v>
      </c>
      <c r="J410" s="13">
        <f>G410*(1+I410/100)</f>
        <v>88.565826</v>
      </c>
      <c r="K410" s="13">
        <f>F410*J410</f>
        <v>404.74582482</v>
      </c>
      <c r="L410" s="13">
        <v>71.69</v>
      </c>
      <c r="M410" s="13">
        <f>F410*L410</f>
        <v>327.6233</v>
      </c>
      <c r="N410" s="13">
        <f>M410*(1+23.5400/100)</f>
        <v>404.74582482</v>
      </c>
      <c r="O410" s="17">
        <f>IF(L410=0,0,((G410-L410)/L410)*100)</f>
        <v>0</v>
      </c>
    </row>
    <row r="411" spans="1:15">
      <c r="A411" s="7" t="s">
        <v>603</v>
      </c>
      <c r="B411" s="7" t="s">
        <v>604</v>
      </c>
      <c r="C411" s="7" t="s">
        <v>40</v>
      </c>
      <c r="D411" s="7" t="s">
        <v>605</v>
      </c>
      <c r="E411" s="7" t="s">
        <v>42</v>
      </c>
      <c r="F411" s="7">
        <v>4.57</v>
      </c>
      <c r="G411" s="20">
        <v>86.2</v>
      </c>
      <c r="H411" s="13">
        <f>F411*G411</f>
        <v>393.934</v>
      </c>
      <c r="I411" s="17">
        <v>23.54</v>
      </c>
      <c r="J411" s="13">
        <f>G411*(1+I411/100)</f>
        <v>106.49148</v>
      </c>
      <c r="K411" s="13">
        <f>F411*J411</f>
        <v>486.6660636</v>
      </c>
      <c r="L411" s="13">
        <v>86.2</v>
      </c>
      <c r="M411" s="13">
        <f>F411*L411</f>
        <v>393.934</v>
      </c>
      <c r="N411" s="13">
        <f>M411*(1+23.5400/100)</f>
        <v>486.6660636</v>
      </c>
      <c r="O411" s="17">
        <f>IF(L411=0,0,((G411-L411)/L411)*100)</f>
        <v>0</v>
      </c>
    </row>
    <row r="412" spans="1:15">
      <c r="A412" s="6" t="s">
        <v>606</v>
      </c>
      <c r="B412" s="6" t="s">
        <v>606</v>
      </c>
      <c r="C412" s="6" t="s">
        <v>27</v>
      </c>
      <c r="D412" s="6" t="s">
        <v>607</v>
      </c>
      <c r="E412" s="6" t="s">
        <v>27</v>
      </c>
      <c r="F412" s="6" t="s">
        <v>27</v>
      </c>
      <c r="G412" s="12" t="s">
        <v>27</v>
      </c>
      <c r="H412" s="12">
        <f>SUM(H413,H414,H415,H416,H417,H418,H419,H420,H421,H422)</f>
        <v>1855.9211</v>
      </c>
      <c r="I412" s="16" t="s">
        <v>27</v>
      </c>
      <c r="J412" s="12" t="s">
        <v>27</v>
      </c>
      <c r="K412" s="12">
        <f>SUM(K413,K414,K415,K416,K417,K418,K419,K420,K421,K422)</f>
        <v>2292.80492694</v>
      </c>
      <c r="L412" s="12" t="s">
        <v>27</v>
      </c>
      <c r="M412" s="12">
        <f>SUM(M413,M414,M415,M416,M417,M418,M419,M420,M421,M422)</f>
        <v>1855.9211</v>
      </c>
      <c r="N412" s="12">
        <f>SUM(N413,N414,N415,N416,N417,N418,N419,N420,N421,N422)</f>
        <v>2292.80492694</v>
      </c>
      <c r="O412" s="16">
        <f>IF(SUM(M413,M414,M415,M416,M417,M418,M419,M420,M421,M422)=0,0,SUM(O413*M413/100,O414*M414/100,O415*M415/100,O416*M416/100,O417*M417/100,O418*M418/100,O419*M419/100,O420*M420/100,O421*M421/100,O422*M422/100)/SUM(M413,M414,M415,M416,M417,M418,M419,M420,M421,M422)*100)</f>
        <v>0</v>
      </c>
    </row>
    <row r="413" spans="1:15">
      <c r="A413" s="7" t="s">
        <v>608</v>
      </c>
      <c r="B413" s="7" t="s">
        <v>48</v>
      </c>
      <c r="C413" s="7" t="s">
        <v>40</v>
      </c>
      <c r="D413" s="7" t="s">
        <v>78</v>
      </c>
      <c r="E413" s="7" t="s">
        <v>42</v>
      </c>
      <c r="F413" s="7">
        <v>12.93</v>
      </c>
      <c r="G413" s="20">
        <v>7.57</v>
      </c>
      <c r="H413" s="13">
        <f>F413*G413</f>
        <v>97.8801</v>
      </c>
      <c r="I413" s="17">
        <v>23.54</v>
      </c>
      <c r="J413" s="13">
        <f>G413*(1+I413/100)</f>
        <v>9.351978</v>
      </c>
      <c r="K413" s="13">
        <f>F413*J413</f>
        <v>120.92107554</v>
      </c>
      <c r="L413" s="13">
        <v>7.57</v>
      </c>
      <c r="M413" s="13">
        <f>F413*L413</f>
        <v>97.8801</v>
      </c>
      <c r="N413" s="13">
        <f>M413*(1+23.5400/100)</f>
        <v>120.92107554</v>
      </c>
      <c r="O413" s="17">
        <f>IF(L413=0,0,((G413-L413)/L413)*100)</f>
        <v>0</v>
      </c>
    </row>
    <row r="414" spans="1:15">
      <c r="A414" s="7" t="s">
        <v>609</v>
      </c>
      <c r="B414" s="7" t="s">
        <v>51</v>
      </c>
      <c r="C414" s="7" t="s">
        <v>40</v>
      </c>
      <c r="D414" s="7" t="s">
        <v>80</v>
      </c>
      <c r="E414" s="7" t="s">
        <v>53</v>
      </c>
      <c r="F414" s="7">
        <v>0.39</v>
      </c>
      <c r="G414" s="20">
        <v>10.46</v>
      </c>
      <c r="H414" s="13">
        <f>F414*G414</f>
        <v>4.0794</v>
      </c>
      <c r="I414" s="17">
        <v>23.54</v>
      </c>
      <c r="J414" s="13">
        <f>G414*(1+I414/100)</f>
        <v>12.922284</v>
      </c>
      <c r="K414" s="13">
        <f>F414*J414</f>
        <v>5.03969076</v>
      </c>
      <c r="L414" s="13">
        <v>10.46</v>
      </c>
      <c r="M414" s="13">
        <f>F414*L414</f>
        <v>4.0794</v>
      </c>
      <c r="N414" s="13">
        <f>M414*(1+23.5400/100)</f>
        <v>5.03969076</v>
      </c>
      <c r="O414" s="17">
        <f>IF(L414=0,0,((G414-L414)/L414)*100)</f>
        <v>0</v>
      </c>
    </row>
    <row r="415" spans="1:15">
      <c r="A415" s="7" t="s">
        <v>610</v>
      </c>
      <c r="B415" s="7" t="s">
        <v>55</v>
      </c>
      <c r="C415" s="7" t="s">
        <v>40</v>
      </c>
      <c r="D415" s="7" t="s">
        <v>82</v>
      </c>
      <c r="E415" s="7" t="s">
        <v>57</v>
      </c>
      <c r="F415" s="7">
        <v>3.88</v>
      </c>
      <c r="G415" s="20">
        <v>3.22</v>
      </c>
      <c r="H415" s="13">
        <f>F415*G415</f>
        <v>12.4936</v>
      </c>
      <c r="I415" s="17">
        <v>23.54</v>
      </c>
      <c r="J415" s="13">
        <f>G415*(1+I415/100)</f>
        <v>3.977988</v>
      </c>
      <c r="K415" s="13">
        <f>F415*J415</f>
        <v>15.43459344</v>
      </c>
      <c r="L415" s="13">
        <v>3.22</v>
      </c>
      <c r="M415" s="13">
        <f>F415*L415</f>
        <v>12.4936</v>
      </c>
      <c r="N415" s="13">
        <f>M415*(1+23.5400/100)</f>
        <v>15.43459344</v>
      </c>
      <c r="O415" s="17">
        <f>IF(L415=0,0,((G415-L415)/L415)*100)</f>
        <v>0</v>
      </c>
    </row>
    <row r="416" spans="1:15">
      <c r="A416" s="7" t="s">
        <v>611</v>
      </c>
      <c r="B416" s="7" t="s">
        <v>59</v>
      </c>
      <c r="C416" s="7" t="s">
        <v>40</v>
      </c>
      <c r="D416" s="7" t="s">
        <v>84</v>
      </c>
      <c r="E416" s="7" t="s">
        <v>42</v>
      </c>
      <c r="F416" s="7">
        <v>12.93</v>
      </c>
      <c r="G416" s="20">
        <v>1.79</v>
      </c>
      <c r="H416" s="13">
        <f>F416*G416</f>
        <v>23.1447</v>
      </c>
      <c r="I416" s="17">
        <v>23.54</v>
      </c>
      <c r="J416" s="13">
        <f>G416*(1+I416/100)</f>
        <v>2.211366</v>
      </c>
      <c r="K416" s="13">
        <f>F416*J416</f>
        <v>28.59296238</v>
      </c>
      <c r="L416" s="13">
        <v>1.79</v>
      </c>
      <c r="M416" s="13">
        <f>F416*L416</f>
        <v>23.1447</v>
      </c>
      <c r="N416" s="13">
        <f>M416*(1+23.5400/100)</f>
        <v>28.59296238</v>
      </c>
      <c r="O416" s="17">
        <f>IF(L416=0,0,((G416-L416)/L416)*100)</f>
        <v>0</v>
      </c>
    </row>
    <row r="417" spans="1:15">
      <c r="A417" s="7" t="s">
        <v>612</v>
      </c>
      <c r="B417" s="7" t="s">
        <v>89</v>
      </c>
      <c r="C417" s="7" t="s">
        <v>40</v>
      </c>
      <c r="D417" s="7" t="s">
        <v>90</v>
      </c>
      <c r="E417" s="7" t="s">
        <v>42</v>
      </c>
      <c r="F417" s="7">
        <v>2.59</v>
      </c>
      <c r="G417" s="20">
        <v>220.78</v>
      </c>
      <c r="H417" s="13">
        <f>F417*G417</f>
        <v>571.8202</v>
      </c>
      <c r="I417" s="17">
        <v>23.54</v>
      </c>
      <c r="J417" s="13">
        <f>G417*(1+I417/100)</f>
        <v>272.751612</v>
      </c>
      <c r="K417" s="13">
        <f>F417*J417</f>
        <v>706.42667508</v>
      </c>
      <c r="L417" s="13">
        <v>220.78</v>
      </c>
      <c r="M417" s="13">
        <f>F417*L417</f>
        <v>571.8202</v>
      </c>
      <c r="N417" s="13">
        <f>M417*(1+23.5400/100)</f>
        <v>706.42667508</v>
      </c>
      <c r="O417" s="17">
        <f>IF(L417=0,0,((G417-L417)/L417)*100)</f>
        <v>0</v>
      </c>
    </row>
    <row r="418" spans="1:15">
      <c r="A418" s="7" t="s">
        <v>613</v>
      </c>
      <c r="B418" s="7" t="s">
        <v>108</v>
      </c>
      <c r="C418" s="7" t="s">
        <v>33</v>
      </c>
      <c r="D418" s="7" t="s">
        <v>109</v>
      </c>
      <c r="E418" s="7" t="s">
        <v>42</v>
      </c>
      <c r="F418" s="7">
        <v>12.93</v>
      </c>
      <c r="G418" s="20">
        <v>6.03</v>
      </c>
      <c r="H418" s="13">
        <f>F418*G418</f>
        <v>77.9679</v>
      </c>
      <c r="I418" s="17">
        <v>23.54</v>
      </c>
      <c r="J418" s="13">
        <f>G418*(1+I418/100)</f>
        <v>7.449462</v>
      </c>
      <c r="K418" s="13">
        <f>F418*J418</f>
        <v>96.32154366</v>
      </c>
      <c r="L418" s="13">
        <v>6.03</v>
      </c>
      <c r="M418" s="13">
        <f>F418*L418</f>
        <v>77.9679</v>
      </c>
      <c r="N418" s="13">
        <f>M418*(1+23.5400/100)</f>
        <v>96.32154366</v>
      </c>
      <c r="O418" s="17">
        <f>IF(L418=0,0,((G418-L418)/L418)*100)</f>
        <v>0</v>
      </c>
    </row>
    <row r="419" spans="1:15">
      <c r="A419" s="7" t="s">
        <v>614</v>
      </c>
      <c r="B419" s="7" t="s">
        <v>111</v>
      </c>
      <c r="C419" s="7" t="s">
        <v>33</v>
      </c>
      <c r="D419" s="7" t="s">
        <v>112</v>
      </c>
      <c r="E419" s="7" t="s">
        <v>42</v>
      </c>
      <c r="F419" s="7">
        <v>12.93</v>
      </c>
      <c r="G419" s="20">
        <v>27.99</v>
      </c>
      <c r="H419" s="13">
        <f>F419*G419</f>
        <v>361.9107</v>
      </c>
      <c r="I419" s="17">
        <v>23.54</v>
      </c>
      <c r="J419" s="13">
        <f>G419*(1+I419/100)</f>
        <v>34.578846</v>
      </c>
      <c r="K419" s="13">
        <f>F419*J419</f>
        <v>447.10447878</v>
      </c>
      <c r="L419" s="13">
        <v>27.99</v>
      </c>
      <c r="M419" s="13">
        <f>F419*L419</f>
        <v>361.9107</v>
      </c>
      <c r="N419" s="13">
        <f>M419*(1+23.5400/100)</f>
        <v>447.10447878</v>
      </c>
      <c r="O419" s="17">
        <f>IF(L419=0,0,((G419-L419)/L419)*100)</f>
        <v>0</v>
      </c>
    </row>
    <row r="420" spans="1:15">
      <c r="A420" s="7" t="s">
        <v>615</v>
      </c>
      <c r="B420" s="7" t="s">
        <v>115</v>
      </c>
      <c r="C420" s="7" t="s">
        <v>33</v>
      </c>
      <c r="D420" s="7" t="s">
        <v>116</v>
      </c>
      <c r="E420" s="7" t="s">
        <v>42</v>
      </c>
      <c r="F420" s="7">
        <v>12.93</v>
      </c>
      <c r="G420" s="20">
        <v>36.61</v>
      </c>
      <c r="H420" s="13">
        <f>F420*G420</f>
        <v>473.3673</v>
      </c>
      <c r="I420" s="17">
        <v>23.54</v>
      </c>
      <c r="J420" s="13">
        <f>G420*(1+I420/100)</f>
        <v>45.227994</v>
      </c>
      <c r="K420" s="13">
        <f>F420*J420</f>
        <v>584.79796242</v>
      </c>
      <c r="L420" s="13">
        <v>36.61</v>
      </c>
      <c r="M420" s="13">
        <f>F420*L420</f>
        <v>473.3673</v>
      </c>
      <c r="N420" s="13">
        <f>M420*(1+23.5400/100)</f>
        <v>584.79796242</v>
      </c>
      <c r="O420" s="17">
        <f>IF(L420=0,0,((G420-L420)/L420)*100)</f>
        <v>0</v>
      </c>
    </row>
    <row r="421" spans="1:15">
      <c r="A421" s="7" t="s">
        <v>616</v>
      </c>
      <c r="B421" s="7" t="s">
        <v>68</v>
      </c>
      <c r="C421" s="7" t="s">
        <v>40</v>
      </c>
      <c r="D421" s="7" t="s">
        <v>121</v>
      </c>
      <c r="E421" s="7" t="s">
        <v>42</v>
      </c>
      <c r="F421" s="7">
        <v>12.93</v>
      </c>
      <c r="G421" s="20">
        <v>4.41</v>
      </c>
      <c r="H421" s="13">
        <f>F421*G421</f>
        <v>57.0213</v>
      </c>
      <c r="I421" s="17">
        <v>23.54</v>
      </c>
      <c r="J421" s="13">
        <f>G421*(1+I421/100)</f>
        <v>5.448114</v>
      </c>
      <c r="K421" s="13">
        <f>F421*J421</f>
        <v>70.44411402</v>
      </c>
      <c r="L421" s="13">
        <v>4.41</v>
      </c>
      <c r="M421" s="13">
        <f>F421*L421</f>
        <v>57.0213</v>
      </c>
      <c r="N421" s="13">
        <f>M421*(1+23.5400/100)</f>
        <v>70.44411402</v>
      </c>
      <c r="O421" s="17">
        <f>IF(L421=0,0,((G421-L421)/L421)*100)</f>
        <v>0</v>
      </c>
    </row>
    <row r="422" spans="1:15">
      <c r="A422" s="7" t="s">
        <v>617</v>
      </c>
      <c r="B422" s="7" t="s">
        <v>618</v>
      </c>
      <c r="C422" s="7" t="s">
        <v>40</v>
      </c>
      <c r="D422" s="7" t="s">
        <v>619</v>
      </c>
      <c r="E422" s="7" t="s">
        <v>42</v>
      </c>
      <c r="F422" s="7">
        <v>12.93</v>
      </c>
      <c r="G422" s="20">
        <v>13.63</v>
      </c>
      <c r="H422" s="13">
        <f>F422*G422</f>
        <v>176.2359</v>
      </c>
      <c r="I422" s="17">
        <v>23.54</v>
      </c>
      <c r="J422" s="13">
        <f>G422*(1+I422/100)</f>
        <v>16.838502</v>
      </c>
      <c r="K422" s="13">
        <f>F422*J422</f>
        <v>217.72183086</v>
      </c>
      <c r="L422" s="13">
        <v>13.63</v>
      </c>
      <c r="M422" s="13">
        <f>F422*L422</f>
        <v>176.2359</v>
      </c>
      <c r="N422" s="13">
        <f>M422*(1+23.5400/100)</f>
        <v>217.72183086</v>
      </c>
      <c r="O422" s="17">
        <f>IF(L422=0,0,((G422-L422)/L422)*100)</f>
        <v>0</v>
      </c>
    </row>
    <row r="423" spans="1:15">
      <c r="A423" s="6" t="s">
        <v>620</v>
      </c>
      <c r="B423" s="6" t="s">
        <v>620</v>
      </c>
      <c r="C423" s="6" t="s">
        <v>27</v>
      </c>
      <c r="D423" s="6" t="s">
        <v>621</v>
      </c>
      <c r="E423" s="6" t="s">
        <v>27</v>
      </c>
      <c r="F423" s="6" t="s">
        <v>27</v>
      </c>
      <c r="G423" s="12" t="s">
        <v>27</v>
      </c>
      <c r="H423" s="12">
        <f>SUM(H424,H425,H426,H427,H428,H429,H430,H431,H432,H433,H434)</f>
        <v>6233.526448</v>
      </c>
      <c r="I423" s="16" t="s">
        <v>27</v>
      </c>
      <c r="J423" s="12" t="s">
        <v>27</v>
      </c>
      <c r="K423" s="12">
        <f>SUM(K424,K425,K426,K427,K428,K429,K430,K431,K432,K433,K434)</f>
        <v>7700.8985738592</v>
      </c>
      <c r="L423" s="12" t="s">
        <v>27</v>
      </c>
      <c r="M423" s="12">
        <f>SUM(M424,M425,M426,M427,M428,M429,M430,M431,M432,M433,M434)</f>
        <v>6233.526448</v>
      </c>
      <c r="N423" s="12">
        <f>SUM(N424,N425,N426,N427,N428,N429,N430,N431,N432,N433,N434)</f>
        <v>7700.8985738592</v>
      </c>
      <c r="O423" s="16">
        <f>IF(SUM(M424,M425,M426,M427,M428,M429,M430,M431,M432,M433,M434)=0,0,SUM(O424*M424/100,O425*M425/100,O426*M426/100,O427*M427/100,O428*M428/100,O429*M429/100,O430*M430/100,O431*M431/100,O432*M432/100,O433*M433/100,O434*M434/100)/SUM(M424,M425,M426,M427,M428,M429,M430,M431,M432,M433,M434)*100)</f>
        <v>0</v>
      </c>
    </row>
    <row r="424" spans="1:15">
      <c r="A424" s="7" t="s">
        <v>622</v>
      </c>
      <c r="B424" s="7" t="s">
        <v>623</v>
      </c>
      <c r="C424" s="7" t="s">
        <v>33</v>
      </c>
      <c r="D424" s="7" t="s">
        <v>624</v>
      </c>
      <c r="E424" s="7" t="s">
        <v>100</v>
      </c>
      <c r="F424" s="7">
        <v>20.0</v>
      </c>
      <c r="G424" s="20">
        <v>48.46</v>
      </c>
      <c r="H424" s="13">
        <f>F424*G424</f>
        <v>969.2</v>
      </c>
      <c r="I424" s="17">
        <v>23.54</v>
      </c>
      <c r="J424" s="13">
        <f>G424*(1+I424/100)</f>
        <v>59.867484</v>
      </c>
      <c r="K424" s="13">
        <f>F424*J424</f>
        <v>1197.34968</v>
      </c>
      <c r="L424" s="13">
        <v>48.46</v>
      </c>
      <c r="M424" s="13">
        <f>F424*L424</f>
        <v>969.2</v>
      </c>
      <c r="N424" s="13">
        <f>M424*(1+23.5400/100)</f>
        <v>1197.34968</v>
      </c>
      <c r="O424" s="17">
        <f>IF(L424=0,0,((G424-L424)/L424)*100)</f>
        <v>0</v>
      </c>
    </row>
    <row r="425" spans="1:15">
      <c r="A425" s="7" t="s">
        <v>625</v>
      </c>
      <c r="B425" s="7" t="s">
        <v>48</v>
      </c>
      <c r="C425" s="7" t="s">
        <v>40</v>
      </c>
      <c r="D425" s="7" t="s">
        <v>49</v>
      </c>
      <c r="E425" s="7" t="s">
        <v>42</v>
      </c>
      <c r="F425" s="7">
        <v>26.76</v>
      </c>
      <c r="G425" s="20">
        <v>7.57</v>
      </c>
      <c r="H425" s="13">
        <f>F425*G425</f>
        <v>202.5732</v>
      </c>
      <c r="I425" s="17">
        <v>23.54</v>
      </c>
      <c r="J425" s="13">
        <f>G425*(1+I425/100)</f>
        <v>9.351978</v>
      </c>
      <c r="K425" s="13">
        <f>F425*J425</f>
        <v>250.25893128</v>
      </c>
      <c r="L425" s="13">
        <v>7.57</v>
      </c>
      <c r="M425" s="13">
        <f>F425*L425</f>
        <v>202.5732</v>
      </c>
      <c r="N425" s="13">
        <f>M425*(1+23.5400/100)</f>
        <v>250.25893128</v>
      </c>
      <c r="O425" s="17">
        <f>IF(L425=0,0,((G425-L425)/L425)*100)</f>
        <v>0</v>
      </c>
    </row>
    <row r="426" spans="1:15">
      <c r="A426" s="7" t="s">
        <v>626</v>
      </c>
      <c r="B426" s="7" t="s">
        <v>51</v>
      </c>
      <c r="C426" s="7" t="s">
        <v>40</v>
      </c>
      <c r="D426" s="7" t="s">
        <v>52</v>
      </c>
      <c r="E426" s="7" t="s">
        <v>53</v>
      </c>
      <c r="F426" s="7">
        <v>0.8028</v>
      </c>
      <c r="G426" s="20">
        <v>10.46</v>
      </c>
      <c r="H426" s="13">
        <f>F426*G426</f>
        <v>8.397288</v>
      </c>
      <c r="I426" s="17">
        <v>23.54</v>
      </c>
      <c r="J426" s="13">
        <f>G426*(1+I426/100)</f>
        <v>12.922284</v>
      </c>
      <c r="K426" s="13">
        <f>F426*J426</f>
        <v>10.3740095952</v>
      </c>
      <c r="L426" s="13">
        <v>10.46</v>
      </c>
      <c r="M426" s="13">
        <f>F426*L426</f>
        <v>8.397288</v>
      </c>
      <c r="N426" s="13">
        <f>M426*(1+23.5400/100)</f>
        <v>10.3740095952</v>
      </c>
      <c r="O426" s="17">
        <f>IF(L426=0,0,((G426-L426)/L426)*100)</f>
        <v>0</v>
      </c>
    </row>
    <row r="427" spans="1:15">
      <c r="A427" s="7" t="s">
        <v>627</v>
      </c>
      <c r="B427" s="7" t="s">
        <v>55</v>
      </c>
      <c r="C427" s="7" t="s">
        <v>40</v>
      </c>
      <c r="D427" s="7" t="s">
        <v>56</v>
      </c>
      <c r="E427" s="7" t="s">
        <v>57</v>
      </c>
      <c r="F427" s="7">
        <v>8.028</v>
      </c>
      <c r="G427" s="20">
        <v>3.22</v>
      </c>
      <c r="H427" s="13">
        <f>F427*G427</f>
        <v>25.85016</v>
      </c>
      <c r="I427" s="17">
        <v>23.54</v>
      </c>
      <c r="J427" s="13">
        <f>G427*(1+I427/100)</f>
        <v>3.977988</v>
      </c>
      <c r="K427" s="13">
        <f>F427*J427</f>
        <v>31.935287664</v>
      </c>
      <c r="L427" s="13">
        <v>3.22</v>
      </c>
      <c r="M427" s="13">
        <f>F427*L427</f>
        <v>25.85016</v>
      </c>
      <c r="N427" s="13">
        <f>M427*(1+23.5400/100)</f>
        <v>31.935287664</v>
      </c>
      <c r="O427" s="17">
        <f>IF(L427=0,0,((G427-L427)/L427)*100)</f>
        <v>0</v>
      </c>
    </row>
    <row r="428" spans="1:15">
      <c r="A428" s="7" t="s">
        <v>628</v>
      </c>
      <c r="B428" s="7" t="s">
        <v>59</v>
      </c>
      <c r="C428" s="7" t="s">
        <v>40</v>
      </c>
      <c r="D428" s="7" t="s">
        <v>60</v>
      </c>
      <c r="E428" s="7" t="s">
        <v>42</v>
      </c>
      <c r="F428" s="7">
        <v>77.94</v>
      </c>
      <c r="G428" s="20">
        <v>1.79</v>
      </c>
      <c r="H428" s="13">
        <f>F428*G428</f>
        <v>139.5126</v>
      </c>
      <c r="I428" s="17">
        <v>23.54</v>
      </c>
      <c r="J428" s="13">
        <f>G428*(1+I428/100)</f>
        <v>2.211366</v>
      </c>
      <c r="K428" s="13">
        <f>F428*J428</f>
        <v>172.35386604</v>
      </c>
      <c r="L428" s="13">
        <v>1.79</v>
      </c>
      <c r="M428" s="13">
        <f>F428*L428</f>
        <v>139.5126</v>
      </c>
      <c r="N428" s="13">
        <f>M428*(1+23.5400/100)</f>
        <v>172.35386604</v>
      </c>
      <c r="O428" s="17">
        <f>IF(L428=0,0,((G428-L428)/L428)*100)</f>
        <v>0</v>
      </c>
    </row>
    <row r="429" spans="1:15">
      <c r="A429" s="7" t="s">
        <v>629</v>
      </c>
      <c r="B429" s="7" t="s">
        <v>68</v>
      </c>
      <c r="C429" s="7" t="s">
        <v>40</v>
      </c>
      <c r="D429" s="7" t="s">
        <v>69</v>
      </c>
      <c r="E429" s="7" t="s">
        <v>42</v>
      </c>
      <c r="F429" s="7">
        <v>77.94</v>
      </c>
      <c r="G429" s="20">
        <v>4.41</v>
      </c>
      <c r="H429" s="13">
        <f>F429*G429</f>
        <v>343.7154</v>
      </c>
      <c r="I429" s="17">
        <v>23.54</v>
      </c>
      <c r="J429" s="13">
        <f>G429*(1+I429/100)</f>
        <v>5.448114</v>
      </c>
      <c r="K429" s="13">
        <f>F429*J429</f>
        <v>424.62600516</v>
      </c>
      <c r="L429" s="13">
        <v>4.41</v>
      </c>
      <c r="M429" s="13">
        <f>F429*L429</f>
        <v>343.7154</v>
      </c>
      <c r="N429" s="13">
        <f>M429*(1+23.5400/100)</f>
        <v>424.62600516</v>
      </c>
      <c r="O429" s="17">
        <f>IF(L429=0,0,((G429-L429)/L429)*100)</f>
        <v>0</v>
      </c>
    </row>
    <row r="430" spans="1:15">
      <c r="A430" s="7" t="s">
        <v>630</v>
      </c>
      <c r="B430" s="7" t="s">
        <v>618</v>
      </c>
      <c r="C430" s="7" t="s">
        <v>40</v>
      </c>
      <c r="D430" s="7" t="s">
        <v>631</v>
      </c>
      <c r="E430" s="7" t="s">
        <v>42</v>
      </c>
      <c r="F430" s="7">
        <v>77.94</v>
      </c>
      <c r="G430" s="20">
        <v>13.63</v>
      </c>
      <c r="H430" s="13">
        <f>F430*G430</f>
        <v>1062.3222</v>
      </c>
      <c r="I430" s="17">
        <v>23.54</v>
      </c>
      <c r="J430" s="13">
        <f>G430*(1+I430/100)</f>
        <v>16.838502</v>
      </c>
      <c r="K430" s="13">
        <f>F430*J430</f>
        <v>1312.39284588</v>
      </c>
      <c r="L430" s="13">
        <v>13.63</v>
      </c>
      <c r="M430" s="13">
        <f>F430*L430</f>
        <v>1062.3222</v>
      </c>
      <c r="N430" s="13">
        <f>M430*(1+23.5400/100)</f>
        <v>1312.39284588</v>
      </c>
      <c r="O430" s="17">
        <f>IF(L430=0,0,((G430-L430)/L430)*100)</f>
        <v>0</v>
      </c>
    </row>
    <row r="431" spans="1:15">
      <c r="A431" s="7" t="s">
        <v>632</v>
      </c>
      <c r="B431" s="7" t="s">
        <v>633</v>
      </c>
      <c r="C431" s="7" t="s">
        <v>40</v>
      </c>
      <c r="D431" s="7" t="s">
        <v>634</v>
      </c>
      <c r="E431" s="7" t="s">
        <v>42</v>
      </c>
      <c r="F431" s="7">
        <v>12.49</v>
      </c>
      <c r="G431" s="20">
        <v>16.52</v>
      </c>
      <c r="H431" s="13">
        <f>F431*G431</f>
        <v>206.3348</v>
      </c>
      <c r="I431" s="17">
        <v>23.54</v>
      </c>
      <c r="J431" s="13">
        <f>G431*(1+I431/100)</f>
        <v>20.408808</v>
      </c>
      <c r="K431" s="13">
        <f>F431*J431</f>
        <v>254.90601192</v>
      </c>
      <c r="L431" s="13">
        <v>16.52</v>
      </c>
      <c r="M431" s="13">
        <f>F431*L431</f>
        <v>206.3348</v>
      </c>
      <c r="N431" s="13">
        <f>M431*(1+23.5400/100)</f>
        <v>254.90601192</v>
      </c>
      <c r="O431" s="17">
        <f>IF(L431=0,0,((G431-L431)/L431)*100)</f>
        <v>0</v>
      </c>
    </row>
    <row r="432" spans="1:15">
      <c r="A432" s="7" t="s">
        <v>635</v>
      </c>
      <c r="B432" s="7" t="s">
        <v>636</v>
      </c>
      <c r="C432" s="7" t="s">
        <v>33</v>
      </c>
      <c r="D432" s="7" t="s">
        <v>637</v>
      </c>
      <c r="E432" s="7" t="s">
        <v>100</v>
      </c>
      <c r="F432" s="7">
        <v>99.58</v>
      </c>
      <c r="G432" s="20">
        <v>6.0</v>
      </c>
      <c r="H432" s="13">
        <f>F432*G432</f>
        <v>597.48</v>
      </c>
      <c r="I432" s="17">
        <v>23.54</v>
      </c>
      <c r="J432" s="13">
        <f>G432*(1+I432/100)</f>
        <v>7.4124</v>
      </c>
      <c r="K432" s="13">
        <f>F432*J432</f>
        <v>738.126792</v>
      </c>
      <c r="L432" s="13">
        <v>6.0</v>
      </c>
      <c r="M432" s="13">
        <f>F432*L432</f>
        <v>597.48</v>
      </c>
      <c r="N432" s="13">
        <f>M432*(1+23.5400/100)</f>
        <v>738.126792</v>
      </c>
      <c r="O432" s="17">
        <f>IF(L432=0,0,((G432-L432)/L432)*100)</f>
        <v>0</v>
      </c>
    </row>
    <row r="433" spans="1:15">
      <c r="A433" s="7" t="s">
        <v>638</v>
      </c>
      <c r="B433" s="7" t="s">
        <v>108</v>
      </c>
      <c r="C433" s="7" t="s">
        <v>33</v>
      </c>
      <c r="D433" s="7" t="s">
        <v>639</v>
      </c>
      <c r="E433" s="7" t="s">
        <v>42</v>
      </c>
      <c r="F433" s="7">
        <v>26.76</v>
      </c>
      <c r="G433" s="20">
        <v>6.03</v>
      </c>
      <c r="H433" s="13">
        <f>F433*G433</f>
        <v>161.3628</v>
      </c>
      <c r="I433" s="17">
        <v>23.54</v>
      </c>
      <c r="J433" s="13">
        <f>G433*(1+I433/100)</f>
        <v>7.449462</v>
      </c>
      <c r="K433" s="13">
        <f>F433*J433</f>
        <v>199.34760312</v>
      </c>
      <c r="L433" s="13">
        <v>6.03</v>
      </c>
      <c r="M433" s="13">
        <f>F433*L433</f>
        <v>161.3628</v>
      </c>
      <c r="N433" s="13">
        <f>M433*(1+23.5400/100)</f>
        <v>199.34760312</v>
      </c>
      <c r="O433" s="17">
        <f>IF(L433=0,0,((G433-L433)/L433)*100)</f>
        <v>0</v>
      </c>
    </row>
    <row r="434" spans="1:15">
      <c r="A434" s="7" t="s">
        <v>640</v>
      </c>
      <c r="B434" s="7" t="s">
        <v>246</v>
      </c>
      <c r="C434" s="7" t="s">
        <v>33</v>
      </c>
      <c r="D434" s="7" t="s">
        <v>641</v>
      </c>
      <c r="E434" s="7" t="s">
        <v>42</v>
      </c>
      <c r="F434" s="7">
        <v>26.76</v>
      </c>
      <c r="G434" s="20">
        <v>94.05</v>
      </c>
      <c r="H434" s="13">
        <f>F434*G434</f>
        <v>2516.778</v>
      </c>
      <c r="I434" s="17">
        <v>23.54</v>
      </c>
      <c r="J434" s="13">
        <f>G434*(1+I434/100)</f>
        <v>116.18937</v>
      </c>
      <c r="K434" s="13">
        <f>F434*J434</f>
        <v>3109.2275412</v>
      </c>
      <c r="L434" s="13">
        <v>94.05</v>
      </c>
      <c r="M434" s="13">
        <f>F434*L434</f>
        <v>2516.778</v>
      </c>
      <c r="N434" s="13">
        <f>M434*(1+23.5400/100)</f>
        <v>3109.2275412</v>
      </c>
      <c r="O434" s="17">
        <f>IF(L434=0,0,((G434-L434)/L434)*100)</f>
        <v>0</v>
      </c>
    </row>
    <row r="435" spans="1:15">
      <c r="A435" s="6" t="s">
        <v>642</v>
      </c>
      <c r="B435" s="6" t="s">
        <v>642</v>
      </c>
      <c r="C435" s="6" t="s">
        <v>27</v>
      </c>
      <c r="D435" s="6" t="s">
        <v>643</v>
      </c>
      <c r="E435" s="6" t="s">
        <v>27</v>
      </c>
      <c r="F435" s="6" t="s">
        <v>27</v>
      </c>
      <c r="G435" s="12" t="s">
        <v>27</v>
      </c>
      <c r="H435" s="12">
        <f>SUM(H436,H437,H438,H439,H440,H441,H442,H443,H444,H445,H446)</f>
        <v>6233.5036</v>
      </c>
      <c r="I435" s="16" t="s">
        <v>27</v>
      </c>
      <c r="J435" s="12" t="s">
        <v>27</v>
      </c>
      <c r="K435" s="12">
        <f>SUM(K436,K437,K438,K439,K440,K441,K442,K443,K444,K445,K446)</f>
        <v>7700.87034744</v>
      </c>
      <c r="L435" s="12" t="s">
        <v>27</v>
      </c>
      <c r="M435" s="12">
        <f>SUM(M436,M437,M438,M439,M440,M441,M442,M443,M444,M445,M446)</f>
        <v>6233.5036</v>
      </c>
      <c r="N435" s="12">
        <f>SUM(N436,N437,N438,N439,N440,N441,N442,N443,N444,N445,N446)</f>
        <v>7700.87034744</v>
      </c>
      <c r="O435" s="16">
        <f>IF(SUM(M436,M437,M438,M439,M440,M441,M442,M443,M444,M445,M446)=0,0,SUM(O436*M436/100,O437*M437/100,O438*M438/100,O439*M439/100,O440*M440/100,O441*M441/100,O442*M442/100,O443*M443/100,O444*M444/100,O445*M445/100,O446*M446/100)/SUM(M436,M437,M438,M439,M440,M441,M442,M443,M444,M445,M446)*100)</f>
        <v>0</v>
      </c>
    </row>
    <row r="436" spans="1:15">
      <c r="A436" s="7" t="s">
        <v>644</v>
      </c>
      <c r="B436" s="7" t="s">
        <v>48</v>
      </c>
      <c r="C436" s="7" t="s">
        <v>40</v>
      </c>
      <c r="D436" s="7" t="s">
        <v>49</v>
      </c>
      <c r="E436" s="7" t="s">
        <v>42</v>
      </c>
      <c r="F436" s="7">
        <v>26.76</v>
      </c>
      <c r="G436" s="20">
        <v>7.57</v>
      </c>
      <c r="H436" s="13">
        <f>F436*G436</f>
        <v>202.5732</v>
      </c>
      <c r="I436" s="17">
        <v>23.54</v>
      </c>
      <c r="J436" s="13">
        <f>G436*(1+I436/100)</f>
        <v>9.351978</v>
      </c>
      <c r="K436" s="13">
        <f>F436*J436</f>
        <v>250.25893128</v>
      </c>
      <c r="L436" s="13">
        <v>7.57</v>
      </c>
      <c r="M436" s="13">
        <f>F436*L436</f>
        <v>202.5732</v>
      </c>
      <c r="N436" s="13">
        <f>M436*(1+23.5400/100)</f>
        <v>250.25893128</v>
      </c>
      <c r="O436" s="17">
        <f>IF(L436=0,0,((G436-L436)/L436)*100)</f>
        <v>0</v>
      </c>
    </row>
    <row r="437" spans="1:15">
      <c r="A437" s="7" t="s">
        <v>645</v>
      </c>
      <c r="B437" s="7" t="s">
        <v>51</v>
      </c>
      <c r="C437" s="7" t="s">
        <v>40</v>
      </c>
      <c r="D437" s="7" t="s">
        <v>52</v>
      </c>
      <c r="E437" s="7" t="s">
        <v>53</v>
      </c>
      <c r="F437" s="7">
        <v>0.8</v>
      </c>
      <c r="G437" s="20">
        <v>10.46</v>
      </c>
      <c r="H437" s="13">
        <f>F437*G437</f>
        <v>8.368</v>
      </c>
      <c r="I437" s="17">
        <v>23.54</v>
      </c>
      <c r="J437" s="13">
        <f>G437*(1+I437/100)</f>
        <v>12.922284</v>
      </c>
      <c r="K437" s="13">
        <f>F437*J437</f>
        <v>10.3378272</v>
      </c>
      <c r="L437" s="13">
        <v>10.46</v>
      </c>
      <c r="M437" s="13">
        <f>F437*L437</f>
        <v>8.368</v>
      </c>
      <c r="N437" s="13">
        <f>M437*(1+23.5400/100)</f>
        <v>10.3378272</v>
      </c>
      <c r="O437" s="17">
        <f>IF(L437=0,0,((G437-L437)/L437)*100)</f>
        <v>0</v>
      </c>
    </row>
    <row r="438" spans="1:15">
      <c r="A438" s="7" t="s">
        <v>646</v>
      </c>
      <c r="B438" s="7" t="s">
        <v>55</v>
      </c>
      <c r="C438" s="7" t="s">
        <v>40</v>
      </c>
      <c r="D438" s="7" t="s">
        <v>56</v>
      </c>
      <c r="E438" s="7" t="s">
        <v>57</v>
      </c>
      <c r="F438" s="7">
        <v>8.03</v>
      </c>
      <c r="G438" s="20">
        <v>3.22</v>
      </c>
      <c r="H438" s="13">
        <f>F438*G438</f>
        <v>25.8566</v>
      </c>
      <c r="I438" s="17">
        <v>23.54</v>
      </c>
      <c r="J438" s="13">
        <f>G438*(1+I438/100)</f>
        <v>3.977988</v>
      </c>
      <c r="K438" s="13">
        <f>F438*J438</f>
        <v>31.94324364</v>
      </c>
      <c r="L438" s="13">
        <v>3.22</v>
      </c>
      <c r="M438" s="13">
        <f>F438*L438</f>
        <v>25.8566</v>
      </c>
      <c r="N438" s="13">
        <f>M438*(1+23.5400/100)</f>
        <v>31.94324364</v>
      </c>
      <c r="O438" s="17">
        <f>IF(L438=0,0,((G438-L438)/L438)*100)</f>
        <v>0</v>
      </c>
    </row>
    <row r="439" spans="1:15">
      <c r="A439" s="7" t="s">
        <v>647</v>
      </c>
      <c r="B439" s="7" t="s">
        <v>59</v>
      </c>
      <c r="C439" s="7" t="s">
        <v>40</v>
      </c>
      <c r="D439" s="7" t="s">
        <v>60</v>
      </c>
      <c r="E439" s="7" t="s">
        <v>42</v>
      </c>
      <c r="F439" s="7">
        <v>77.94</v>
      </c>
      <c r="G439" s="20">
        <v>1.79</v>
      </c>
      <c r="H439" s="13">
        <f>F439*G439</f>
        <v>139.5126</v>
      </c>
      <c r="I439" s="17">
        <v>23.54</v>
      </c>
      <c r="J439" s="13">
        <f>G439*(1+I439/100)</f>
        <v>2.211366</v>
      </c>
      <c r="K439" s="13">
        <f>F439*J439</f>
        <v>172.35386604</v>
      </c>
      <c r="L439" s="13">
        <v>1.79</v>
      </c>
      <c r="M439" s="13">
        <f>F439*L439</f>
        <v>139.5126</v>
      </c>
      <c r="N439" s="13">
        <f>M439*(1+23.5400/100)</f>
        <v>172.35386604</v>
      </c>
      <c r="O439" s="17">
        <f>IF(L439=0,0,((G439-L439)/L439)*100)</f>
        <v>0</v>
      </c>
    </row>
    <row r="440" spans="1:15">
      <c r="A440" s="7" t="s">
        <v>648</v>
      </c>
      <c r="B440" s="7" t="s">
        <v>68</v>
      </c>
      <c r="C440" s="7" t="s">
        <v>40</v>
      </c>
      <c r="D440" s="7" t="s">
        <v>69</v>
      </c>
      <c r="E440" s="7" t="s">
        <v>42</v>
      </c>
      <c r="F440" s="7">
        <v>77.94</v>
      </c>
      <c r="G440" s="20">
        <v>4.41</v>
      </c>
      <c r="H440" s="13">
        <f>F440*G440</f>
        <v>343.7154</v>
      </c>
      <c r="I440" s="17">
        <v>23.54</v>
      </c>
      <c r="J440" s="13">
        <f>G440*(1+I440/100)</f>
        <v>5.448114</v>
      </c>
      <c r="K440" s="13">
        <f>F440*J440</f>
        <v>424.62600516</v>
      </c>
      <c r="L440" s="13">
        <v>4.41</v>
      </c>
      <c r="M440" s="13">
        <f>F440*L440</f>
        <v>343.7154</v>
      </c>
      <c r="N440" s="13">
        <f>M440*(1+23.5400/100)</f>
        <v>424.62600516</v>
      </c>
      <c r="O440" s="17">
        <f>IF(L440=0,0,((G440-L440)/L440)*100)</f>
        <v>0</v>
      </c>
    </row>
    <row r="441" spans="1:15">
      <c r="A441" s="7" t="s">
        <v>649</v>
      </c>
      <c r="B441" s="7" t="s">
        <v>618</v>
      </c>
      <c r="C441" s="7" t="s">
        <v>40</v>
      </c>
      <c r="D441" s="7" t="s">
        <v>631</v>
      </c>
      <c r="E441" s="7" t="s">
        <v>42</v>
      </c>
      <c r="F441" s="7">
        <v>77.94</v>
      </c>
      <c r="G441" s="20">
        <v>13.63</v>
      </c>
      <c r="H441" s="13">
        <f>F441*G441</f>
        <v>1062.3222</v>
      </c>
      <c r="I441" s="17">
        <v>23.54</v>
      </c>
      <c r="J441" s="13">
        <f>G441*(1+I441/100)</f>
        <v>16.838502</v>
      </c>
      <c r="K441" s="13">
        <f>F441*J441</f>
        <v>1312.39284588</v>
      </c>
      <c r="L441" s="13">
        <v>13.63</v>
      </c>
      <c r="M441" s="13">
        <f>F441*L441</f>
        <v>1062.3222</v>
      </c>
      <c r="N441" s="13">
        <f>M441*(1+23.5400/100)</f>
        <v>1312.39284588</v>
      </c>
      <c r="O441" s="17">
        <f>IF(L441=0,0,((G441-L441)/L441)*100)</f>
        <v>0</v>
      </c>
    </row>
    <row r="442" spans="1:15">
      <c r="A442" s="7" t="s">
        <v>650</v>
      </c>
      <c r="B442" s="7" t="s">
        <v>633</v>
      </c>
      <c r="C442" s="7" t="s">
        <v>40</v>
      </c>
      <c r="D442" s="7" t="s">
        <v>634</v>
      </c>
      <c r="E442" s="7" t="s">
        <v>42</v>
      </c>
      <c r="F442" s="7">
        <v>12.49</v>
      </c>
      <c r="G442" s="20">
        <v>16.52</v>
      </c>
      <c r="H442" s="13">
        <f>F442*G442</f>
        <v>206.3348</v>
      </c>
      <c r="I442" s="17">
        <v>23.54</v>
      </c>
      <c r="J442" s="13">
        <f>G442*(1+I442/100)</f>
        <v>20.408808</v>
      </c>
      <c r="K442" s="13">
        <f>F442*J442</f>
        <v>254.90601192</v>
      </c>
      <c r="L442" s="13">
        <v>16.52</v>
      </c>
      <c r="M442" s="13">
        <f>F442*L442</f>
        <v>206.3348</v>
      </c>
      <c r="N442" s="13">
        <f>M442*(1+23.5400/100)</f>
        <v>254.90601192</v>
      </c>
      <c r="O442" s="17">
        <f>IF(L442=0,0,((G442-L442)/L442)*100)</f>
        <v>0</v>
      </c>
    </row>
    <row r="443" spans="1:15">
      <c r="A443" s="7" t="s">
        <v>651</v>
      </c>
      <c r="B443" s="7" t="s">
        <v>623</v>
      </c>
      <c r="C443" s="7" t="s">
        <v>33</v>
      </c>
      <c r="D443" s="7" t="s">
        <v>624</v>
      </c>
      <c r="E443" s="7" t="s">
        <v>100</v>
      </c>
      <c r="F443" s="7">
        <v>20.0</v>
      </c>
      <c r="G443" s="20">
        <v>48.46</v>
      </c>
      <c r="H443" s="13">
        <f>F443*G443</f>
        <v>969.2</v>
      </c>
      <c r="I443" s="17">
        <v>23.54</v>
      </c>
      <c r="J443" s="13">
        <f>G443*(1+I443/100)</f>
        <v>59.867484</v>
      </c>
      <c r="K443" s="13">
        <f>F443*J443</f>
        <v>1197.34968</v>
      </c>
      <c r="L443" s="13">
        <v>48.46</v>
      </c>
      <c r="M443" s="13">
        <f>F443*L443</f>
        <v>969.2</v>
      </c>
      <c r="N443" s="13">
        <f>M443*(1+23.5400/100)</f>
        <v>1197.34968</v>
      </c>
      <c r="O443" s="17">
        <f>IF(L443=0,0,((G443-L443)/L443)*100)</f>
        <v>0</v>
      </c>
    </row>
    <row r="444" spans="1:15">
      <c r="A444" s="7" t="s">
        <v>652</v>
      </c>
      <c r="B444" s="7" t="s">
        <v>636</v>
      </c>
      <c r="C444" s="7" t="s">
        <v>33</v>
      </c>
      <c r="D444" s="7" t="s">
        <v>637</v>
      </c>
      <c r="E444" s="7" t="s">
        <v>100</v>
      </c>
      <c r="F444" s="7">
        <v>99.58</v>
      </c>
      <c r="G444" s="20">
        <v>6.0</v>
      </c>
      <c r="H444" s="13">
        <f>F444*G444</f>
        <v>597.48</v>
      </c>
      <c r="I444" s="17">
        <v>23.54</v>
      </c>
      <c r="J444" s="13">
        <f>G444*(1+I444/100)</f>
        <v>7.4124</v>
      </c>
      <c r="K444" s="13">
        <f>F444*J444</f>
        <v>738.126792</v>
      </c>
      <c r="L444" s="13">
        <v>6.0</v>
      </c>
      <c r="M444" s="13">
        <f>F444*L444</f>
        <v>597.48</v>
      </c>
      <c r="N444" s="13">
        <f>M444*(1+23.5400/100)</f>
        <v>738.126792</v>
      </c>
      <c r="O444" s="17">
        <f>IF(L444=0,0,((G444-L444)/L444)*100)</f>
        <v>0</v>
      </c>
    </row>
    <row r="445" spans="1:15">
      <c r="A445" s="7" t="s">
        <v>653</v>
      </c>
      <c r="B445" s="7" t="s">
        <v>108</v>
      </c>
      <c r="C445" s="7" t="s">
        <v>33</v>
      </c>
      <c r="D445" s="7" t="s">
        <v>639</v>
      </c>
      <c r="E445" s="7" t="s">
        <v>42</v>
      </c>
      <c r="F445" s="7">
        <v>26.76</v>
      </c>
      <c r="G445" s="20">
        <v>6.03</v>
      </c>
      <c r="H445" s="13">
        <f>F445*G445</f>
        <v>161.3628</v>
      </c>
      <c r="I445" s="17">
        <v>23.54</v>
      </c>
      <c r="J445" s="13">
        <f>G445*(1+I445/100)</f>
        <v>7.449462</v>
      </c>
      <c r="K445" s="13">
        <f>F445*J445</f>
        <v>199.34760312</v>
      </c>
      <c r="L445" s="13">
        <v>6.03</v>
      </c>
      <c r="M445" s="13">
        <f>F445*L445</f>
        <v>161.3628</v>
      </c>
      <c r="N445" s="13">
        <f>M445*(1+23.5400/100)</f>
        <v>199.34760312</v>
      </c>
      <c r="O445" s="17">
        <f>IF(L445=0,0,((G445-L445)/L445)*100)</f>
        <v>0</v>
      </c>
    </row>
    <row r="446" spans="1:15">
      <c r="A446" s="7" t="s">
        <v>654</v>
      </c>
      <c r="B446" s="7" t="s">
        <v>246</v>
      </c>
      <c r="C446" s="7" t="s">
        <v>33</v>
      </c>
      <c r="D446" s="7" t="s">
        <v>641</v>
      </c>
      <c r="E446" s="7" t="s">
        <v>42</v>
      </c>
      <c r="F446" s="7">
        <v>26.76</v>
      </c>
      <c r="G446" s="20">
        <v>94.05</v>
      </c>
      <c r="H446" s="13">
        <f>F446*G446</f>
        <v>2516.778</v>
      </c>
      <c r="I446" s="17">
        <v>23.54</v>
      </c>
      <c r="J446" s="13">
        <f>G446*(1+I446/100)</f>
        <v>116.18937</v>
      </c>
      <c r="K446" s="13">
        <f>F446*J446</f>
        <v>3109.2275412</v>
      </c>
      <c r="L446" s="13">
        <v>94.05</v>
      </c>
      <c r="M446" s="13">
        <f>F446*L446</f>
        <v>2516.778</v>
      </c>
      <c r="N446" s="13">
        <f>M446*(1+23.5400/100)</f>
        <v>3109.2275412</v>
      </c>
      <c r="O446" s="17">
        <f>IF(L446=0,0,((G446-L446)/L446)*100)</f>
        <v>0</v>
      </c>
    </row>
    <row r="447" spans="1:15">
      <c r="A447" s="6" t="s">
        <v>655</v>
      </c>
      <c r="B447" s="6" t="s">
        <v>655</v>
      </c>
      <c r="C447" s="6" t="s">
        <v>27</v>
      </c>
      <c r="D447" s="6" t="s">
        <v>656</v>
      </c>
      <c r="E447" s="6" t="s">
        <v>27</v>
      </c>
      <c r="F447" s="6" t="s">
        <v>27</v>
      </c>
      <c r="G447" s="12" t="s">
        <v>27</v>
      </c>
      <c r="H447" s="12">
        <f>SUM(H448,H460)</f>
        <v>9571.1627</v>
      </c>
      <c r="I447" s="16" t="s">
        <v>27</v>
      </c>
      <c r="J447" s="12" t="s">
        <v>27</v>
      </c>
      <c r="K447" s="12">
        <f>SUM(K448,K460)</f>
        <v>11824.21439958</v>
      </c>
      <c r="L447" s="12" t="s">
        <v>27</v>
      </c>
      <c r="M447" s="12">
        <f>SUM(M448,M460)</f>
        <v>9571.1627</v>
      </c>
      <c r="N447" s="12">
        <f>SUM(N448,N460)</f>
        <v>11824.21439958</v>
      </c>
      <c r="O447" s="16">
        <f>IF(SUM(M448,M460)=0,0,SUM(O448*M448/100,O460*M460/100)/SUM(M448,M460)*100)</f>
        <v>0</v>
      </c>
    </row>
    <row r="448" spans="1:15">
      <c r="A448" s="6" t="s">
        <v>657</v>
      </c>
      <c r="B448" s="6" t="s">
        <v>657</v>
      </c>
      <c r="C448" s="6" t="s">
        <v>27</v>
      </c>
      <c r="D448" s="6" t="s">
        <v>414</v>
      </c>
      <c r="E448" s="6" t="s">
        <v>27</v>
      </c>
      <c r="F448" s="6" t="s">
        <v>27</v>
      </c>
      <c r="G448" s="12" t="s">
        <v>27</v>
      </c>
      <c r="H448" s="12">
        <f>SUM(H449,H450,H451,H452,H453,H454,H455,H456,H457,H458,H459)</f>
        <v>7634.7827</v>
      </c>
      <c r="I448" s="16" t="s">
        <v>27</v>
      </c>
      <c r="J448" s="12" t="s">
        <v>27</v>
      </c>
      <c r="K448" s="12">
        <f>SUM(K449,K450,K451,K452,K453,K454,K455,K456,K457,K458,K459)</f>
        <v>9432.01054758</v>
      </c>
      <c r="L448" s="12" t="s">
        <v>27</v>
      </c>
      <c r="M448" s="12">
        <f>SUM(M449,M450,M451,M452,M453,M454,M455,M456,M457,M458,M459)</f>
        <v>7634.7827</v>
      </c>
      <c r="N448" s="12">
        <f>SUM(N449,N450,N451,N452,N453,N454,N455,N456,N457,N458,N459)</f>
        <v>9432.01054758</v>
      </c>
      <c r="O448" s="16">
        <f>IF(SUM(M449,M450,M451,M452,M453,M454,M455,M456,M457,M458,M459)=0,0,SUM(O449*M449/100,O450*M450/100,O451*M451/100,O452*M452/100,O453*M453/100,O454*M454/100,O455*M455/100,O456*M456/100,O457*M457/100,O458*M458/100,O459*M459/100)/SUM(M449,M450,M451,M452,M453,M454,M455,M456,M457,M458,M459)*100)</f>
        <v>0</v>
      </c>
    </row>
    <row r="449" spans="1:15">
      <c r="A449" s="7" t="s">
        <v>658</v>
      </c>
      <c r="B449" s="7" t="s">
        <v>48</v>
      </c>
      <c r="C449" s="7" t="s">
        <v>40</v>
      </c>
      <c r="D449" s="7" t="s">
        <v>78</v>
      </c>
      <c r="E449" s="7" t="s">
        <v>42</v>
      </c>
      <c r="F449" s="7">
        <v>46.33</v>
      </c>
      <c r="G449" s="20">
        <v>7.57</v>
      </c>
      <c r="H449" s="13">
        <f>F449*G449</f>
        <v>350.7181</v>
      </c>
      <c r="I449" s="17">
        <v>23.54</v>
      </c>
      <c r="J449" s="13">
        <f>G449*(1+I449/100)</f>
        <v>9.351978</v>
      </c>
      <c r="K449" s="13">
        <f>F449*J449</f>
        <v>433.27714074</v>
      </c>
      <c r="L449" s="13">
        <v>7.57</v>
      </c>
      <c r="M449" s="13">
        <f>F449*L449</f>
        <v>350.7181</v>
      </c>
      <c r="N449" s="13">
        <f>M449*(1+23.5400/100)</f>
        <v>433.27714074</v>
      </c>
      <c r="O449" s="17">
        <f>IF(L449=0,0,((G449-L449)/L449)*100)</f>
        <v>0</v>
      </c>
    </row>
    <row r="450" spans="1:15">
      <c r="A450" s="7" t="s">
        <v>659</v>
      </c>
      <c r="B450" s="7" t="s">
        <v>51</v>
      </c>
      <c r="C450" s="7" t="s">
        <v>40</v>
      </c>
      <c r="D450" s="7" t="s">
        <v>80</v>
      </c>
      <c r="E450" s="7" t="s">
        <v>53</v>
      </c>
      <c r="F450" s="7">
        <v>1.39</v>
      </c>
      <c r="G450" s="20">
        <v>10.46</v>
      </c>
      <c r="H450" s="13">
        <f>F450*G450</f>
        <v>14.5394</v>
      </c>
      <c r="I450" s="17">
        <v>23.54</v>
      </c>
      <c r="J450" s="13">
        <f>G450*(1+I450/100)</f>
        <v>12.922284</v>
      </c>
      <c r="K450" s="13">
        <f>F450*J450</f>
        <v>17.96197476</v>
      </c>
      <c r="L450" s="13">
        <v>10.46</v>
      </c>
      <c r="M450" s="13">
        <f>F450*L450</f>
        <v>14.5394</v>
      </c>
      <c r="N450" s="13">
        <f>M450*(1+23.5400/100)</f>
        <v>17.96197476</v>
      </c>
      <c r="O450" s="17">
        <f>IF(L450=0,0,((G450-L450)/L450)*100)</f>
        <v>0</v>
      </c>
    </row>
    <row r="451" spans="1:15">
      <c r="A451" s="7" t="s">
        <v>660</v>
      </c>
      <c r="B451" s="7" t="s">
        <v>55</v>
      </c>
      <c r="C451" s="7" t="s">
        <v>40</v>
      </c>
      <c r="D451" s="7" t="s">
        <v>82</v>
      </c>
      <c r="E451" s="7" t="s">
        <v>57</v>
      </c>
      <c r="F451" s="7">
        <v>13.9</v>
      </c>
      <c r="G451" s="20">
        <v>3.22</v>
      </c>
      <c r="H451" s="13">
        <f>F451*G451</f>
        <v>44.758</v>
      </c>
      <c r="I451" s="17">
        <v>23.54</v>
      </c>
      <c r="J451" s="13">
        <f>G451*(1+I451/100)</f>
        <v>3.977988</v>
      </c>
      <c r="K451" s="13">
        <f>F451*J451</f>
        <v>55.2940332</v>
      </c>
      <c r="L451" s="13">
        <v>3.22</v>
      </c>
      <c r="M451" s="13">
        <f>F451*L451</f>
        <v>44.758</v>
      </c>
      <c r="N451" s="13">
        <f>M451*(1+23.5400/100)</f>
        <v>55.2940332</v>
      </c>
      <c r="O451" s="17">
        <f>IF(L451=0,0,((G451-L451)/L451)*100)</f>
        <v>0</v>
      </c>
    </row>
    <row r="452" spans="1:15">
      <c r="A452" s="7" t="s">
        <v>661</v>
      </c>
      <c r="B452" s="7" t="s">
        <v>59</v>
      </c>
      <c r="C452" s="7" t="s">
        <v>40</v>
      </c>
      <c r="D452" s="7" t="s">
        <v>84</v>
      </c>
      <c r="E452" s="7" t="s">
        <v>42</v>
      </c>
      <c r="F452" s="7">
        <v>54.91</v>
      </c>
      <c r="G452" s="20">
        <v>1.79</v>
      </c>
      <c r="H452" s="13">
        <f>F452*G452</f>
        <v>98.2889</v>
      </c>
      <c r="I452" s="17">
        <v>23.54</v>
      </c>
      <c r="J452" s="13">
        <f>G452*(1+I452/100)</f>
        <v>2.211366</v>
      </c>
      <c r="K452" s="13">
        <f>F452*J452</f>
        <v>121.42610706</v>
      </c>
      <c r="L452" s="13">
        <v>1.79</v>
      </c>
      <c r="M452" s="13">
        <f>F452*L452</f>
        <v>98.2889</v>
      </c>
      <c r="N452" s="13">
        <f>M452*(1+23.5400/100)</f>
        <v>121.42610706</v>
      </c>
      <c r="O452" s="17">
        <f>IF(L452=0,0,((G452-L452)/L452)*100)</f>
        <v>0</v>
      </c>
    </row>
    <row r="453" spans="1:15">
      <c r="A453" s="7" t="s">
        <v>662</v>
      </c>
      <c r="B453" s="7" t="s">
        <v>68</v>
      </c>
      <c r="C453" s="7" t="s">
        <v>40</v>
      </c>
      <c r="D453" s="7" t="s">
        <v>121</v>
      </c>
      <c r="E453" s="7" t="s">
        <v>42</v>
      </c>
      <c r="F453" s="7">
        <v>54.91</v>
      </c>
      <c r="G453" s="20">
        <v>4.41</v>
      </c>
      <c r="H453" s="13">
        <f>F453*G453</f>
        <v>242.1531</v>
      </c>
      <c r="I453" s="17">
        <v>23.54</v>
      </c>
      <c r="J453" s="13">
        <f>G453*(1+I453/100)</f>
        <v>5.448114</v>
      </c>
      <c r="K453" s="13">
        <f>F453*J453</f>
        <v>299.15593974</v>
      </c>
      <c r="L453" s="13">
        <v>4.41</v>
      </c>
      <c r="M453" s="13">
        <f>F453*L453</f>
        <v>242.1531</v>
      </c>
      <c r="N453" s="13">
        <f>M453*(1+23.5400/100)</f>
        <v>299.15593974</v>
      </c>
      <c r="O453" s="17">
        <f>IF(L453=0,0,((G453-L453)/L453)*100)</f>
        <v>0</v>
      </c>
    </row>
    <row r="454" spans="1:15">
      <c r="A454" s="7" t="s">
        <v>663</v>
      </c>
      <c r="B454" s="7" t="s">
        <v>618</v>
      </c>
      <c r="C454" s="7" t="s">
        <v>40</v>
      </c>
      <c r="D454" s="7" t="s">
        <v>619</v>
      </c>
      <c r="E454" s="7" t="s">
        <v>42</v>
      </c>
      <c r="F454" s="7">
        <v>54.91</v>
      </c>
      <c r="G454" s="20">
        <v>13.63</v>
      </c>
      <c r="H454" s="13">
        <f>F454*G454</f>
        <v>748.4233</v>
      </c>
      <c r="I454" s="17">
        <v>23.54</v>
      </c>
      <c r="J454" s="13">
        <f>G454*(1+I454/100)</f>
        <v>16.838502</v>
      </c>
      <c r="K454" s="13">
        <f>F454*J454</f>
        <v>924.60214482</v>
      </c>
      <c r="L454" s="13">
        <v>13.63</v>
      </c>
      <c r="M454" s="13">
        <f>F454*L454</f>
        <v>748.4233</v>
      </c>
      <c r="N454" s="13">
        <f>M454*(1+23.5400/100)</f>
        <v>924.60214482</v>
      </c>
      <c r="O454" s="17">
        <f>IF(L454=0,0,((G454-L454)/L454)*100)</f>
        <v>0</v>
      </c>
    </row>
    <row r="455" spans="1:15">
      <c r="A455" s="7" t="s">
        <v>664</v>
      </c>
      <c r="B455" s="7" t="s">
        <v>108</v>
      </c>
      <c r="C455" s="7" t="s">
        <v>33</v>
      </c>
      <c r="D455" s="7" t="s">
        <v>109</v>
      </c>
      <c r="E455" s="7" t="s">
        <v>42</v>
      </c>
      <c r="F455" s="7">
        <v>46.33</v>
      </c>
      <c r="G455" s="20">
        <v>6.03</v>
      </c>
      <c r="H455" s="13">
        <f>F455*G455</f>
        <v>279.3699</v>
      </c>
      <c r="I455" s="17">
        <v>23.54</v>
      </c>
      <c r="J455" s="13">
        <f>G455*(1+I455/100)</f>
        <v>7.449462</v>
      </c>
      <c r="K455" s="13">
        <f>F455*J455</f>
        <v>345.13357446</v>
      </c>
      <c r="L455" s="13">
        <v>6.03</v>
      </c>
      <c r="M455" s="13">
        <f>F455*L455</f>
        <v>279.3699</v>
      </c>
      <c r="N455" s="13">
        <f>M455*(1+23.5400/100)</f>
        <v>345.13357446</v>
      </c>
      <c r="O455" s="17">
        <f>IF(L455=0,0,((G455-L455)/L455)*100)</f>
        <v>0</v>
      </c>
    </row>
    <row r="456" spans="1:15">
      <c r="A456" s="7" t="s">
        <v>665</v>
      </c>
      <c r="B456" s="7" t="s">
        <v>246</v>
      </c>
      <c r="C456" s="7" t="s">
        <v>33</v>
      </c>
      <c r="D456" s="7" t="s">
        <v>247</v>
      </c>
      <c r="E456" s="7" t="s">
        <v>42</v>
      </c>
      <c r="F456" s="7">
        <v>46.33</v>
      </c>
      <c r="G456" s="20">
        <v>94.05</v>
      </c>
      <c r="H456" s="13">
        <f>F456*G456</f>
        <v>4357.3365</v>
      </c>
      <c r="I456" s="17">
        <v>23.54</v>
      </c>
      <c r="J456" s="13">
        <f>G456*(1+I456/100)</f>
        <v>116.18937</v>
      </c>
      <c r="K456" s="13">
        <f>F456*J456</f>
        <v>5383.0535121</v>
      </c>
      <c r="L456" s="13">
        <v>94.05</v>
      </c>
      <c r="M456" s="13">
        <f>F456*L456</f>
        <v>4357.3365</v>
      </c>
      <c r="N456" s="13">
        <f>M456*(1+23.5400/100)</f>
        <v>5383.0535121</v>
      </c>
      <c r="O456" s="17">
        <f>IF(L456=0,0,((G456-L456)/L456)*100)</f>
        <v>0</v>
      </c>
    </row>
    <row r="457" spans="1:15">
      <c r="A457" s="7" t="s">
        <v>666</v>
      </c>
      <c r="B457" s="7" t="s">
        <v>667</v>
      </c>
      <c r="C457" s="7" t="s">
        <v>33</v>
      </c>
      <c r="D457" s="7" t="s">
        <v>668</v>
      </c>
      <c r="E457" s="7" t="s">
        <v>42</v>
      </c>
      <c r="F457" s="7">
        <v>39.72</v>
      </c>
      <c r="G457" s="20">
        <v>10.69</v>
      </c>
      <c r="H457" s="13">
        <f>F457*G457</f>
        <v>424.6068</v>
      </c>
      <c r="I457" s="17">
        <v>23.54</v>
      </c>
      <c r="J457" s="13">
        <f>G457*(1+I457/100)</f>
        <v>13.206426</v>
      </c>
      <c r="K457" s="13">
        <f>F457*J457</f>
        <v>524.55924072</v>
      </c>
      <c r="L457" s="13">
        <v>10.69</v>
      </c>
      <c r="M457" s="13">
        <f>F457*L457</f>
        <v>424.6068</v>
      </c>
      <c r="N457" s="13">
        <f>M457*(1+23.5400/100)</f>
        <v>524.55924072</v>
      </c>
      <c r="O457" s="17">
        <f>IF(L457=0,0,((G457-L457)/L457)*100)</f>
        <v>0</v>
      </c>
    </row>
    <row r="458" spans="1:15">
      <c r="A458" s="7" t="s">
        <v>669</v>
      </c>
      <c r="B458" s="7" t="s">
        <v>670</v>
      </c>
      <c r="C458" s="7"/>
      <c r="D458" s="7" t="s">
        <v>671</v>
      </c>
      <c r="E458" s="7" t="s">
        <v>42</v>
      </c>
      <c r="F458" s="7">
        <v>54.91</v>
      </c>
      <c r="G458" s="20">
        <v>5.48</v>
      </c>
      <c r="H458" s="13">
        <f>F458*G458</f>
        <v>300.9068</v>
      </c>
      <c r="I458" s="17">
        <v>23.54</v>
      </c>
      <c r="J458" s="13">
        <f>G458*(1+I458/100)</f>
        <v>6.769992</v>
      </c>
      <c r="K458" s="13">
        <f>F458*J458</f>
        <v>371.74026072</v>
      </c>
      <c r="L458" s="13">
        <v>5.48</v>
      </c>
      <c r="M458" s="13">
        <f>F458*L458</f>
        <v>300.9068</v>
      </c>
      <c r="N458" s="13">
        <f>M458*(1+23.5400/100)</f>
        <v>371.74026072</v>
      </c>
      <c r="O458" s="17">
        <f>IF(L458=0,0,((G458-L458)/L458)*100)</f>
        <v>0</v>
      </c>
    </row>
    <row r="459" spans="1:15">
      <c r="A459" s="7" t="s">
        <v>672</v>
      </c>
      <c r="B459" s="7" t="s">
        <v>673</v>
      </c>
      <c r="C459" s="7" t="s">
        <v>40</v>
      </c>
      <c r="D459" s="7" t="s">
        <v>674</v>
      </c>
      <c r="E459" s="7" t="s">
        <v>42</v>
      </c>
      <c r="F459" s="7">
        <v>54.91</v>
      </c>
      <c r="G459" s="20">
        <v>14.09</v>
      </c>
      <c r="H459" s="13">
        <f>F459*G459</f>
        <v>773.6819</v>
      </c>
      <c r="I459" s="17">
        <v>23.54</v>
      </c>
      <c r="J459" s="13">
        <f>G459*(1+I459/100)</f>
        <v>17.406786</v>
      </c>
      <c r="K459" s="13">
        <f>F459*J459</f>
        <v>955.80661926</v>
      </c>
      <c r="L459" s="13">
        <v>14.09</v>
      </c>
      <c r="M459" s="13">
        <f>F459*L459</f>
        <v>773.6819</v>
      </c>
      <c r="N459" s="13">
        <f>M459*(1+23.5400/100)</f>
        <v>955.80661926</v>
      </c>
      <c r="O459" s="17">
        <f>IF(L459=0,0,((G459-L459)/L459)*100)</f>
        <v>0</v>
      </c>
    </row>
    <row r="460" spans="1:15">
      <c r="A460" s="6" t="s">
        <v>675</v>
      </c>
      <c r="B460" s="6" t="s">
        <v>675</v>
      </c>
      <c r="C460" s="6" t="s">
        <v>27</v>
      </c>
      <c r="D460" s="6" t="s">
        <v>676</v>
      </c>
      <c r="E460" s="6" t="s">
        <v>27</v>
      </c>
      <c r="F460" s="6" t="s">
        <v>27</v>
      </c>
      <c r="G460" s="12" t="s">
        <v>27</v>
      </c>
      <c r="H460" s="12">
        <f>SUM(H461,H462,H463,H464,H465)</f>
        <v>1936.38</v>
      </c>
      <c r="I460" s="16" t="s">
        <v>27</v>
      </c>
      <c r="J460" s="12" t="s">
        <v>27</v>
      </c>
      <c r="K460" s="12">
        <f>SUM(K461,K462,K463,K464,K465)</f>
        <v>2392.203852</v>
      </c>
      <c r="L460" s="12" t="s">
        <v>27</v>
      </c>
      <c r="M460" s="12">
        <f>SUM(M461,M462,M463,M464,M465)</f>
        <v>1936.38</v>
      </c>
      <c r="N460" s="12">
        <f>SUM(N461,N462,N463,N464,N465)</f>
        <v>2392.203852</v>
      </c>
      <c r="O460" s="16">
        <f>IF(SUM(M461,M462,M463,M464,M465)=0,0,SUM(O461*M461/100,O462*M462/100,O463*M463/100,O464*M464/100,O465*M465/100)/SUM(M461,M462,M463,M464,M465)*100)</f>
        <v>0</v>
      </c>
    </row>
    <row r="461" spans="1:15">
      <c r="A461" s="7" t="s">
        <v>677</v>
      </c>
      <c r="B461" s="7" t="s">
        <v>678</v>
      </c>
      <c r="C461" s="7" t="s">
        <v>40</v>
      </c>
      <c r="D461" s="7" t="s">
        <v>679</v>
      </c>
      <c r="E461" s="7" t="s">
        <v>42</v>
      </c>
      <c r="F461" s="7">
        <v>23.0</v>
      </c>
      <c r="G461" s="20">
        <v>55.51</v>
      </c>
      <c r="H461" s="13">
        <f>F461*G461</f>
        <v>1276.73</v>
      </c>
      <c r="I461" s="17">
        <v>23.54</v>
      </c>
      <c r="J461" s="13">
        <f>G461*(1+I461/100)</f>
        <v>68.577054</v>
      </c>
      <c r="K461" s="13">
        <f>F461*J461</f>
        <v>1577.272242</v>
      </c>
      <c r="L461" s="13">
        <v>55.51</v>
      </c>
      <c r="M461" s="13">
        <f>F461*L461</f>
        <v>1276.73</v>
      </c>
      <c r="N461" s="13">
        <f>M461*(1+23.5400/100)</f>
        <v>1577.272242</v>
      </c>
      <c r="O461" s="17">
        <f>IF(L461=0,0,((G461-L461)/L461)*100)</f>
        <v>0</v>
      </c>
    </row>
    <row r="462" spans="1:15">
      <c r="A462" s="7" t="s">
        <v>680</v>
      </c>
      <c r="B462" s="7" t="s">
        <v>633</v>
      </c>
      <c r="C462" s="7" t="s">
        <v>40</v>
      </c>
      <c r="D462" s="7" t="s">
        <v>681</v>
      </c>
      <c r="E462" s="7" t="s">
        <v>42</v>
      </c>
      <c r="F462" s="7">
        <v>23.0</v>
      </c>
      <c r="G462" s="20">
        <v>16.52</v>
      </c>
      <c r="H462" s="13">
        <f>F462*G462</f>
        <v>379.96</v>
      </c>
      <c r="I462" s="17">
        <v>23.54</v>
      </c>
      <c r="J462" s="13">
        <f>G462*(1+I462/100)</f>
        <v>20.408808</v>
      </c>
      <c r="K462" s="13">
        <f>F462*J462</f>
        <v>469.402584</v>
      </c>
      <c r="L462" s="13">
        <v>16.52</v>
      </c>
      <c r="M462" s="13">
        <f>F462*L462</f>
        <v>379.96</v>
      </c>
      <c r="N462" s="13">
        <f>M462*(1+23.5400/100)</f>
        <v>469.402584</v>
      </c>
      <c r="O462" s="17">
        <f>IF(L462=0,0,((G462-L462)/L462)*100)</f>
        <v>0</v>
      </c>
    </row>
    <row r="463" spans="1:15">
      <c r="A463" s="7" t="s">
        <v>682</v>
      </c>
      <c r="B463" s="7" t="s">
        <v>683</v>
      </c>
      <c r="C463" s="7" t="s">
        <v>40</v>
      </c>
      <c r="D463" s="7" t="s">
        <v>684</v>
      </c>
      <c r="E463" s="7" t="s">
        <v>35</v>
      </c>
      <c r="F463" s="7">
        <v>4.0</v>
      </c>
      <c r="G463" s="20">
        <v>2.43</v>
      </c>
      <c r="H463" s="13">
        <f>F463*G463</f>
        <v>9.72</v>
      </c>
      <c r="I463" s="17">
        <v>23.54</v>
      </c>
      <c r="J463" s="13">
        <f>G463*(1+I463/100)</f>
        <v>3.002022</v>
      </c>
      <c r="K463" s="13">
        <f>F463*J463</f>
        <v>12.008088</v>
      </c>
      <c r="L463" s="13">
        <v>2.43</v>
      </c>
      <c r="M463" s="13">
        <f>F463*L463</f>
        <v>9.72</v>
      </c>
      <c r="N463" s="13">
        <f>M463*(1+23.5400/100)</f>
        <v>12.008088</v>
      </c>
      <c r="O463" s="17">
        <f>IF(L463=0,0,((G463-L463)/L463)*100)</f>
        <v>0</v>
      </c>
    </row>
    <row r="464" spans="1:15">
      <c r="A464" s="7" t="s">
        <v>685</v>
      </c>
      <c r="B464" s="7" t="s">
        <v>686</v>
      </c>
      <c r="C464" s="7" t="s">
        <v>40</v>
      </c>
      <c r="D464" s="7" t="s">
        <v>687</v>
      </c>
      <c r="E464" s="7" t="s">
        <v>35</v>
      </c>
      <c r="F464" s="7">
        <v>4.0</v>
      </c>
      <c r="G464" s="20">
        <v>35.35</v>
      </c>
      <c r="H464" s="13">
        <f>F464*G464</f>
        <v>141.4</v>
      </c>
      <c r="I464" s="17">
        <v>23.54</v>
      </c>
      <c r="J464" s="13">
        <f>G464*(1+I464/100)</f>
        <v>43.67139</v>
      </c>
      <c r="K464" s="13">
        <f>F464*J464</f>
        <v>174.68556</v>
      </c>
      <c r="L464" s="13">
        <v>35.35</v>
      </c>
      <c r="M464" s="13">
        <f>F464*L464</f>
        <v>141.4</v>
      </c>
      <c r="N464" s="13">
        <f>M464*(1+23.5400/100)</f>
        <v>174.68556</v>
      </c>
      <c r="O464" s="17">
        <f>IF(L464=0,0,((G464-L464)/L464)*100)</f>
        <v>0</v>
      </c>
    </row>
    <row r="465" spans="1:15">
      <c r="A465" s="7" t="s">
        <v>688</v>
      </c>
      <c r="B465" s="7" t="s">
        <v>689</v>
      </c>
      <c r="C465" s="7" t="s">
        <v>40</v>
      </c>
      <c r="D465" s="7" t="s">
        <v>690</v>
      </c>
      <c r="E465" s="7" t="s">
        <v>42</v>
      </c>
      <c r="F465" s="7">
        <v>23.0</v>
      </c>
      <c r="G465" s="20">
        <v>5.59</v>
      </c>
      <c r="H465" s="13">
        <f>F465*G465</f>
        <v>128.57</v>
      </c>
      <c r="I465" s="17">
        <v>23.54</v>
      </c>
      <c r="J465" s="13">
        <f>G465*(1+I465/100)</f>
        <v>6.905886</v>
      </c>
      <c r="K465" s="13">
        <f>F465*J465</f>
        <v>158.835378</v>
      </c>
      <c r="L465" s="13">
        <v>5.59</v>
      </c>
      <c r="M465" s="13">
        <f>F465*L465</f>
        <v>128.57</v>
      </c>
      <c r="N465" s="13">
        <f>M465*(1+23.5400/100)</f>
        <v>158.835378</v>
      </c>
      <c r="O465" s="17">
        <f>IF(L465=0,0,((G465-L465)/L465)*100)</f>
        <v>0</v>
      </c>
    </row>
    <row r="466" spans="1:15">
      <c r="A466" s="6" t="s">
        <v>691</v>
      </c>
      <c r="B466" s="6" t="s">
        <v>691</v>
      </c>
      <c r="C466" s="6" t="s">
        <v>27</v>
      </c>
      <c r="D466" s="6" t="s">
        <v>692</v>
      </c>
      <c r="E466" s="6" t="s">
        <v>27</v>
      </c>
      <c r="F466" s="6" t="s">
        <v>27</v>
      </c>
      <c r="G466" s="12" t="s">
        <v>27</v>
      </c>
      <c r="H466" s="12">
        <f>SUM(H467,H479)</f>
        <v>9571.9389</v>
      </c>
      <c r="I466" s="16" t="s">
        <v>27</v>
      </c>
      <c r="J466" s="12" t="s">
        <v>27</v>
      </c>
      <c r="K466" s="12">
        <f>SUM(K467,K479)</f>
        <v>11825.17331706</v>
      </c>
      <c r="L466" s="12" t="s">
        <v>27</v>
      </c>
      <c r="M466" s="12">
        <f>SUM(M467,M479)</f>
        <v>9571.9389</v>
      </c>
      <c r="N466" s="12">
        <f>SUM(N467,N479)</f>
        <v>11825.17331706</v>
      </c>
      <c r="O466" s="16">
        <f>IF(SUM(M467,M479)=0,0,SUM(O467*M467/100,O479*M479/100)/SUM(M467,M479)*100)</f>
        <v>0</v>
      </c>
    </row>
    <row r="467" spans="1:15">
      <c r="A467" s="6" t="s">
        <v>693</v>
      </c>
      <c r="B467" s="6" t="s">
        <v>693</v>
      </c>
      <c r="C467" s="6" t="s">
        <v>27</v>
      </c>
      <c r="D467" s="6" t="s">
        <v>414</v>
      </c>
      <c r="E467" s="6" t="s">
        <v>27</v>
      </c>
      <c r="F467" s="6" t="s">
        <v>27</v>
      </c>
      <c r="G467" s="12" t="s">
        <v>27</v>
      </c>
      <c r="H467" s="12">
        <f>SUM(H468,H469,H470,H471,H472,H473,H474,H475,H476,H477,H478)</f>
        <v>7634.7827</v>
      </c>
      <c r="I467" s="16" t="s">
        <v>27</v>
      </c>
      <c r="J467" s="12" t="s">
        <v>27</v>
      </c>
      <c r="K467" s="12">
        <f>SUM(K468,K469,K470,K471,K472,K473,K474,K475,K476,K477,K478)</f>
        <v>9432.01054758</v>
      </c>
      <c r="L467" s="12" t="s">
        <v>27</v>
      </c>
      <c r="M467" s="12">
        <f>SUM(M468,M469,M470,M471,M472,M473,M474,M475,M476,M477,M478)</f>
        <v>7634.7827</v>
      </c>
      <c r="N467" s="12">
        <f>SUM(N468,N469,N470,N471,N472,N473,N474,N475,N476,N477,N478)</f>
        <v>9432.01054758</v>
      </c>
      <c r="O467" s="16">
        <f>IF(SUM(M468,M469,M470,M471,M472,M473,M474,M475,M476,M477,M478)=0,0,SUM(O468*M468/100,O469*M469/100,O470*M470/100,O471*M471/100,O472*M472/100,O473*M473/100,O474*M474/100,O475*M475/100,O476*M476/100,O477*M477/100,O478*M478/100)/SUM(M468,M469,M470,M471,M472,M473,M474,M475,M476,M477,M478)*100)</f>
        <v>0</v>
      </c>
    </row>
    <row r="468" spans="1:15">
      <c r="A468" s="7" t="s">
        <v>694</v>
      </c>
      <c r="B468" s="7" t="s">
        <v>48</v>
      </c>
      <c r="C468" s="7" t="s">
        <v>40</v>
      </c>
      <c r="D468" s="7" t="s">
        <v>78</v>
      </c>
      <c r="E468" s="7" t="s">
        <v>42</v>
      </c>
      <c r="F468" s="7">
        <v>46.33</v>
      </c>
      <c r="G468" s="20">
        <v>7.57</v>
      </c>
      <c r="H468" s="13">
        <f>F468*G468</f>
        <v>350.7181</v>
      </c>
      <c r="I468" s="17">
        <v>23.54</v>
      </c>
      <c r="J468" s="13">
        <f>G468*(1+I468/100)</f>
        <v>9.351978</v>
      </c>
      <c r="K468" s="13">
        <f>F468*J468</f>
        <v>433.27714074</v>
      </c>
      <c r="L468" s="13">
        <v>7.57</v>
      </c>
      <c r="M468" s="13">
        <f>F468*L468</f>
        <v>350.7181</v>
      </c>
      <c r="N468" s="13">
        <f>M468*(1+23.5400/100)</f>
        <v>433.27714074</v>
      </c>
      <c r="O468" s="17">
        <f>IF(L468=0,0,((G468-L468)/L468)*100)</f>
        <v>0</v>
      </c>
    </row>
    <row r="469" spans="1:15">
      <c r="A469" s="7" t="s">
        <v>695</v>
      </c>
      <c r="B469" s="7" t="s">
        <v>51</v>
      </c>
      <c r="C469" s="7" t="s">
        <v>40</v>
      </c>
      <c r="D469" s="7" t="s">
        <v>80</v>
      </c>
      <c r="E469" s="7" t="s">
        <v>53</v>
      </c>
      <c r="F469" s="7">
        <v>1.39</v>
      </c>
      <c r="G469" s="20">
        <v>10.46</v>
      </c>
      <c r="H469" s="13">
        <f>F469*G469</f>
        <v>14.5394</v>
      </c>
      <c r="I469" s="17">
        <v>23.54</v>
      </c>
      <c r="J469" s="13">
        <f>G469*(1+I469/100)</f>
        <v>12.922284</v>
      </c>
      <c r="K469" s="13">
        <f>F469*J469</f>
        <v>17.96197476</v>
      </c>
      <c r="L469" s="13">
        <v>10.46</v>
      </c>
      <c r="M469" s="13">
        <f>F469*L469</f>
        <v>14.5394</v>
      </c>
      <c r="N469" s="13">
        <f>M469*(1+23.5400/100)</f>
        <v>17.96197476</v>
      </c>
      <c r="O469" s="17">
        <f>IF(L469=0,0,((G469-L469)/L469)*100)</f>
        <v>0</v>
      </c>
    </row>
    <row r="470" spans="1:15">
      <c r="A470" s="7" t="s">
        <v>696</v>
      </c>
      <c r="B470" s="7" t="s">
        <v>55</v>
      </c>
      <c r="C470" s="7" t="s">
        <v>40</v>
      </c>
      <c r="D470" s="7" t="s">
        <v>82</v>
      </c>
      <c r="E470" s="7" t="s">
        <v>57</v>
      </c>
      <c r="F470" s="7">
        <v>13.9</v>
      </c>
      <c r="G470" s="20">
        <v>3.22</v>
      </c>
      <c r="H470" s="13">
        <f>F470*G470</f>
        <v>44.758</v>
      </c>
      <c r="I470" s="17">
        <v>23.54</v>
      </c>
      <c r="J470" s="13">
        <f>G470*(1+I470/100)</f>
        <v>3.977988</v>
      </c>
      <c r="K470" s="13">
        <f>F470*J470</f>
        <v>55.2940332</v>
      </c>
      <c r="L470" s="13">
        <v>3.22</v>
      </c>
      <c r="M470" s="13">
        <f>F470*L470</f>
        <v>44.758</v>
      </c>
      <c r="N470" s="13">
        <f>M470*(1+23.5400/100)</f>
        <v>55.2940332</v>
      </c>
      <c r="O470" s="17">
        <f>IF(L470=0,0,((G470-L470)/L470)*100)</f>
        <v>0</v>
      </c>
    </row>
    <row r="471" spans="1:15">
      <c r="A471" s="7" t="s">
        <v>697</v>
      </c>
      <c r="B471" s="7" t="s">
        <v>59</v>
      </c>
      <c r="C471" s="7" t="s">
        <v>40</v>
      </c>
      <c r="D471" s="7" t="s">
        <v>84</v>
      </c>
      <c r="E471" s="7" t="s">
        <v>42</v>
      </c>
      <c r="F471" s="7">
        <v>54.91</v>
      </c>
      <c r="G471" s="20">
        <v>1.79</v>
      </c>
      <c r="H471" s="13">
        <f>F471*G471</f>
        <v>98.2889</v>
      </c>
      <c r="I471" s="17">
        <v>23.54</v>
      </c>
      <c r="J471" s="13">
        <f>G471*(1+I471/100)</f>
        <v>2.211366</v>
      </c>
      <c r="K471" s="13">
        <f>F471*J471</f>
        <v>121.42610706</v>
      </c>
      <c r="L471" s="13">
        <v>1.79</v>
      </c>
      <c r="M471" s="13">
        <f>F471*L471</f>
        <v>98.2889</v>
      </c>
      <c r="N471" s="13">
        <f>M471*(1+23.5400/100)</f>
        <v>121.42610706</v>
      </c>
      <c r="O471" s="17">
        <f>IF(L471=0,0,((G471-L471)/L471)*100)</f>
        <v>0</v>
      </c>
    </row>
    <row r="472" spans="1:15">
      <c r="A472" s="7" t="s">
        <v>698</v>
      </c>
      <c r="B472" s="7" t="s">
        <v>68</v>
      </c>
      <c r="C472" s="7" t="s">
        <v>40</v>
      </c>
      <c r="D472" s="7" t="s">
        <v>121</v>
      </c>
      <c r="E472" s="7" t="s">
        <v>42</v>
      </c>
      <c r="F472" s="7">
        <v>54.91</v>
      </c>
      <c r="G472" s="20">
        <v>4.41</v>
      </c>
      <c r="H472" s="13">
        <f>F472*G472</f>
        <v>242.1531</v>
      </c>
      <c r="I472" s="17">
        <v>23.54</v>
      </c>
      <c r="J472" s="13">
        <f>G472*(1+I472/100)</f>
        <v>5.448114</v>
      </c>
      <c r="K472" s="13">
        <f>F472*J472</f>
        <v>299.15593974</v>
      </c>
      <c r="L472" s="13">
        <v>4.41</v>
      </c>
      <c r="M472" s="13">
        <f>F472*L472</f>
        <v>242.1531</v>
      </c>
      <c r="N472" s="13">
        <f>M472*(1+23.5400/100)</f>
        <v>299.15593974</v>
      </c>
      <c r="O472" s="17">
        <f>IF(L472=0,0,((G472-L472)/L472)*100)</f>
        <v>0</v>
      </c>
    </row>
    <row r="473" spans="1:15">
      <c r="A473" s="7" t="s">
        <v>699</v>
      </c>
      <c r="B473" s="7" t="s">
        <v>618</v>
      </c>
      <c r="C473" s="7" t="s">
        <v>40</v>
      </c>
      <c r="D473" s="7" t="s">
        <v>619</v>
      </c>
      <c r="E473" s="7" t="s">
        <v>42</v>
      </c>
      <c r="F473" s="7">
        <v>54.91</v>
      </c>
      <c r="G473" s="20">
        <v>13.63</v>
      </c>
      <c r="H473" s="13">
        <f>F473*G473</f>
        <v>748.4233</v>
      </c>
      <c r="I473" s="17">
        <v>23.54</v>
      </c>
      <c r="J473" s="13">
        <f>G473*(1+I473/100)</f>
        <v>16.838502</v>
      </c>
      <c r="K473" s="13">
        <f>F473*J473</f>
        <v>924.60214482</v>
      </c>
      <c r="L473" s="13">
        <v>13.63</v>
      </c>
      <c r="M473" s="13">
        <f>F473*L473</f>
        <v>748.4233</v>
      </c>
      <c r="N473" s="13">
        <f>M473*(1+23.5400/100)</f>
        <v>924.60214482</v>
      </c>
      <c r="O473" s="17">
        <f>IF(L473=0,0,((G473-L473)/L473)*100)</f>
        <v>0</v>
      </c>
    </row>
    <row r="474" spans="1:15">
      <c r="A474" s="7" t="s">
        <v>700</v>
      </c>
      <c r="B474" s="7" t="s">
        <v>108</v>
      </c>
      <c r="C474" s="7" t="s">
        <v>33</v>
      </c>
      <c r="D474" s="7" t="s">
        <v>109</v>
      </c>
      <c r="E474" s="7" t="s">
        <v>42</v>
      </c>
      <c r="F474" s="7">
        <v>46.33</v>
      </c>
      <c r="G474" s="20">
        <v>6.03</v>
      </c>
      <c r="H474" s="13">
        <f>F474*G474</f>
        <v>279.3699</v>
      </c>
      <c r="I474" s="17">
        <v>23.54</v>
      </c>
      <c r="J474" s="13">
        <f>G474*(1+I474/100)</f>
        <v>7.449462</v>
      </c>
      <c r="K474" s="13">
        <f>F474*J474</f>
        <v>345.13357446</v>
      </c>
      <c r="L474" s="13">
        <v>6.03</v>
      </c>
      <c r="M474" s="13">
        <f>F474*L474</f>
        <v>279.3699</v>
      </c>
      <c r="N474" s="13">
        <f>M474*(1+23.5400/100)</f>
        <v>345.13357446</v>
      </c>
      <c r="O474" s="17">
        <f>IF(L474=0,0,((G474-L474)/L474)*100)</f>
        <v>0</v>
      </c>
    </row>
    <row r="475" spans="1:15">
      <c r="A475" s="7" t="s">
        <v>701</v>
      </c>
      <c r="B475" s="7" t="s">
        <v>246</v>
      </c>
      <c r="C475" s="7" t="s">
        <v>33</v>
      </c>
      <c r="D475" s="7" t="s">
        <v>247</v>
      </c>
      <c r="E475" s="7" t="s">
        <v>42</v>
      </c>
      <c r="F475" s="7">
        <v>46.33</v>
      </c>
      <c r="G475" s="20">
        <v>94.05</v>
      </c>
      <c r="H475" s="13">
        <f>F475*G475</f>
        <v>4357.3365</v>
      </c>
      <c r="I475" s="17">
        <v>23.54</v>
      </c>
      <c r="J475" s="13">
        <f>G475*(1+I475/100)</f>
        <v>116.18937</v>
      </c>
      <c r="K475" s="13">
        <f>F475*J475</f>
        <v>5383.0535121</v>
      </c>
      <c r="L475" s="13">
        <v>94.05</v>
      </c>
      <c r="M475" s="13">
        <f>F475*L475</f>
        <v>4357.3365</v>
      </c>
      <c r="N475" s="13">
        <f>M475*(1+23.5400/100)</f>
        <v>5383.0535121</v>
      </c>
      <c r="O475" s="17">
        <f>IF(L475=0,0,((G475-L475)/L475)*100)</f>
        <v>0</v>
      </c>
    </row>
    <row r="476" spans="1:15">
      <c r="A476" s="7" t="s">
        <v>702</v>
      </c>
      <c r="B476" s="7" t="s">
        <v>667</v>
      </c>
      <c r="C476" s="7" t="s">
        <v>33</v>
      </c>
      <c r="D476" s="7" t="s">
        <v>668</v>
      </c>
      <c r="E476" s="7" t="s">
        <v>42</v>
      </c>
      <c r="F476" s="7">
        <v>39.72</v>
      </c>
      <c r="G476" s="20">
        <v>10.69</v>
      </c>
      <c r="H476" s="13">
        <f>F476*G476</f>
        <v>424.6068</v>
      </c>
      <c r="I476" s="17">
        <v>23.54</v>
      </c>
      <c r="J476" s="13">
        <f>G476*(1+I476/100)</f>
        <v>13.206426</v>
      </c>
      <c r="K476" s="13">
        <f>F476*J476</f>
        <v>524.55924072</v>
      </c>
      <c r="L476" s="13">
        <v>10.69</v>
      </c>
      <c r="M476" s="13">
        <f>F476*L476</f>
        <v>424.6068</v>
      </c>
      <c r="N476" s="13">
        <f>M476*(1+23.5400/100)</f>
        <v>524.55924072</v>
      </c>
      <c r="O476" s="17">
        <f>IF(L476=0,0,((G476-L476)/L476)*100)</f>
        <v>0</v>
      </c>
    </row>
    <row r="477" spans="1:15">
      <c r="A477" s="7" t="s">
        <v>703</v>
      </c>
      <c r="B477" s="7" t="s">
        <v>670</v>
      </c>
      <c r="C477" s="7"/>
      <c r="D477" s="7" t="s">
        <v>671</v>
      </c>
      <c r="E477" s="7" t="s">
        <v>42</v>
      </c>
      <c r="F477" s="7">
        <v>54.91</v>
      </c>
      <c r="G477" s="20">
        <v>5.48</v>
      </c>
      <c r="H477" s="13">
        <f>F477*G477</f>
        <v>300.9068</v>
      </c>
      <c r="I477" s="17">
        <v>23.54</v>
      </c>
      <c r="J477" s="13">
        <f>G477*(1+I477/100)</f>
        <v>6.769992</v>
      </c>
      <c r="K477" s="13">
        <f>F477*J477</f>
        <v>371.74026072</v>
      </c>
      <c r="L477" s="13">
        <v>5.48</v>
      </c>
      <c r="M477" s="13">
        <f>F477*L477</f>
        <v>300.9068</v>
      </c>
      <c r="N477" s="13">
        <f>M477*(1+23.5400/100)</f>
        <v>371.74026072</v>
      </c>
      <c r="O477" s="17">
        <f>IF(L477=0,0,((G477-L477)/L477)*100)</f>
        <v>0</v>
      </c>
    </row>
    <row r="478" spans="1:15">
      <c r="A478" s="7" t="s">
        <v>704</v>
      </c>
      <c r="B478" s="7" t="s">
        <v>673</v>
      </c>
      <c r="C478" s="7" t="s">
        <v>40</v>
      </c>
      <c r="D478" s="7" t="s">
        <v>674</v>
      </c>
      <c r="E478" s="7" t="s">
        <v>42</v>
      </c>
      <c r="F478" s="7">
        <v>54.91</v>
      </c>
      <c r="G478" s="20">
        <v>14.09</v>
      </c>
      <c r="H478" s="13">
        <f>F478*G478</f>
        <v>773.6819</v>
      </c>
      <c r="I478" s="17">
        <v>23.54</v>
      </c>
      <c r="J478" s="13">
        <f>G478*(1+I478/100)</f>
        <v>17.406786</v>
      </c>
      <c r="K478" s="13">
        <f>F478*J478</f>
        <v>955.80661926</v>
      </c>
      <c r="L478" s="13">
        <v>14.09</v>
      </c>
      <c r="M478" s="13">
        <f>F478*L478</f>
        <v>773.6819</v>
      </c>
      <c r="N478" s="13">
        <f>M478*(1+23.5400/100)</f>
        <v>955.80661926</v>
      </c>
      <c r="O478" s="17">
        <f>IF(L478=0,0,((G478-L478)/L478)*100)</f>
        <v>0</v>
      </c>
    </row>
    <row r="479" spans="1:15">
      <c r="A479" s="6" t="s">
        <v>705</v>
      </c>
      <c r="B479" s="6" t="s">
        <v>705</v>
      </c>
      <c r="C479" s="6" t="s">
        <v>27</v>
      </c>
      <c r="D479" s="6" t="s">
        <v>676</v>
      </c>
      <c r="E479" s="6" t="s">
        <v>27</v>
      </c>
      <c r="F479" s="6" t="s">
        <v>27</v>
      </c>
      <c r="G479" s="12" t="s">
        <v>27</v>
      </c>
      <c r="H479" s="12">
        <f>SUM(H480,H481,H482,H483,H484)</f>
        <v>1937.1562</v>
      </c>
      <c r="I479" s="16" t="s">
        <v>27</v>
      </c>
      <c r="J479" s="12" t="s">
        <v>27</v>
      </c>
      <c r="K479" s="12">
        <f>SUM(K480,K481,K482,K483,K484)</f>
        <v>2393.16276948</v>
      </c>
      <c r="L479" s="12" t="s">
        <v>27</v>
      </c>
      <c r="M479" s="12">
        <f>SUM(M480,M481,M482,M483,M484)</f>
        <v>1937.1562</v>
      </c>
      <c r="N479" s="12">
        <f>SUM(N480,N481,N482,N483,N484)</f>
        <v>2393.16276948</v>
      </c>
      <c r="O479" s="16">
        <f>IF(SUM(M480,M481,M482,M483,M484)=0,0,SUM(O480*M480/100,O481*M481/100,O482*M482/100,O483*M483/100,O484*M484/100)/SUM(M480,M481,M482,M483,M484)*100)</f>
        <v>0</v>
      </c>
    </row>
    <row r="480" spans="1:15">
      <c r="A480" s="7" t="s">
        <v>706</v>
      </c>
      <c r="B480" s="7" t="s">
        <v>678</v>
      </c>
      <c r="C480" s="7" t="s">
        <v>40</v>
      </c>
      <c r="D480" s="7" t="s">
        <v>679</v>
      </c>
      <c r="E480" s="7" t="s">
        <v>42</v>
      </c>
      <c r="F480" s="7">
        <v>23.01</v>
      </c>
      <c r="G480" s="20">
        <v>55.51</v>
      </c>
      <c r="H480" s="13">
        <f>F480*G480</f>
        <v>1277.2851</v>
      </c>
      <c r="I480" s="17">
        <v>23.54</v>
      </c>
      <c r="J480" s="13">
        <f>G480*(1+I480/100)</f>
        <v>68.577054</v>
      </c>
      <c r="K480" s="13">
        <f>F480*J480</f>
        <v>1577.95801254</v>
      </c>
      <c r="L480" s="13">
        <v>55.51</v>
      </c>
      <c r="M480" s="13">
        <f>F480*L480</f>
        <v>1277.2851</v>
      </c>
      <c r="N480" s="13">
        <f>M480*(1+23.5400/100)</f>
        <v>1577.95801254</v>
      </c>
      <c r="O480" s="17">
        <f>IF(L480=0,0,((G480-L480)/L480)*100)</f>
        <v>0</v>
      </c>
    </row>
    <row r="481" spans="1:15">
      <c r="A481" s="7" t="s">
        <v>707</v>
      </c>
      <c r="B481" s="7" t="s">
        <v>633</v>
      </c>
      <c r="C481" s="7" t="s">
        <v>40</v>
      </c>
      <c r="D481" s="7" t="s">
        <v>681</v>
      </c>
      <c r="E481" s="7" t="s">
        <v>42</v>
      </c>
      <c r="F481" s="7">
        <v>23.01</v>
      </c>
      <c r="G481" s="20">
        <v>16.52</v>
      </c>
      <c r="H481" s="13">
        <f>F481*G481</f>
        <v>380.1252</v>
      </c>
      <c r="I481" s="17">
        <v>23.54</v>
      </c>
      <c r="J481" s="13">
        <f>G481*(1+I481/100)</f>
        <v>20.408808</v>
      </c>
      <c r="K481" s="13">
        <f>F481*J481</f>
        <v>469.60667208</v>
      </c>
      <c r="L481" s="13">
        <v>16.52</v>
      </c>
      <c r="M481" s="13">
        <f>F481*L481</f>
        <v>380.1252</v>
      </c>
      <c r="N481" s="13">
        <f>M481*(1+23.5400/100)</f>
        <v>469.60667208</v>
      </c>
      <c r="O481" s="17">
        <f>IF(L481=0,0,((G481-L481)/L481)*100)</f>
        <v>0</v>
      </c>
    </row>
    <row r="482" spans="1:15">
      <c r="A482" s="7" t="s">
        <v>708</v>
      </c>
      <c r="B482" s="7" t="s">
        <v>683</v>
      </c>
      <c r="C482" s="7" t="s">
        <v>40</v>
      </c>
      <c r="D482" s="7" t="s">
        <v>684</v>
      </c>
      <c r="E482" s="7" t="s">
        <v>35</v>
      </c>
      <c r="F482" s="7">
        <v>4.0</v>
      </c>
      <c r="G482" s="20">
        <v>2.43</v>
      </c>
      <c r="H482" s="13">
        <f>F482*G482</f>
        <v>9.72</v>
      </c>
      <c r="I482" s="17">
        <v>23.54</v>
      </c>
      <c r="J482" s="13">
        <f>G482*(1+I482/100)</f>
        <v>3.002022</v>
      </c>
      <c r="K482" s="13">
        <f>F482*J482</f>
        <v>12.008088</v>
      </c>
      <c r="L482" s="13">
        <v>2.43</v>
      </c>
      <c r="M482" s="13">
        <f>F482*L482</f>
        <v>9.72</v>
      </c>
      <c r="N482" s="13">
        <f>M482*(1+23.5400/100)</f>
        <v>12.008088</v>
      </c>
      <c r="O482" s="17">
        <f>IF(L482=0,0,((G482-L482)/L482)*100)</f>
        <v>0</v>
      </c>
    </row>
    <row r="483" spans="1:15">
      <c r="A483" s="7" t="s">
        <v>709</v>
      </c>
      <c r="B483" s="7" t="s">
        <v>686</v>
      </c>
      <c r="C483" s="7" t="s">
        <v>40</v>
      </c>
      <c r="D483" s="7" t="s">
        <v>687</v>
      </c>
      <c r="E483" s="7" t="s">
        <v>35</v>
      </c>
      <c r="F483" s="7">
        <v>4.0</v>
      </c>
      <c r="G483" s="20">
        <v>35.35</v>
      </c>
      <c r="H483" s="13">
        <f>F483*G483</f>
        <v>141.4</v>
      </c>
      <c r="I483" s="17">
        <v>23.54</v>
      </c>
      <c r="J483" s="13">
        <f>G483*(1+I483/100)</f>
        <v>43.67139</v>
      </c>
      <c r="K483" s="13">
        <f>F483*J483</f>
        <v>174.68556</v>
      </c>
      <c r="L483" s="13">
        <v>35.35</v>
      </c>
      <c r="M483" s="13">
        <f>F483*L483</f>
        <v>141.4</v>
      </c>
      <c r="N483" s="13">
        <f>M483*(1+23.5400/100)</f>
        <v>174.68556</v>
      </c>
      <c r="O483" s="17">
        <f>IF(L483=0,0,((G483-L483)/L483)*100)</f>
        <v>0</v>
      </c>
    </row>
    <row r="484" spans="1:15">
      <c r="A484" s="7" t="s">
        <v>710</v>
      </c>
      <c r="B484" s="7" t="s">
        <v>689</v>
      </c>
      <c r="C484" s="7" t="s">
        <v>40</v>
      </c>
      <c r="D484" s="7" t="s">
        <v>690</v>
      </c>
      <c r="E484" s="7" t="s">
        <v>42</v>
      </c>
      <c r="F484" s="7">
        <v>23.01</v>
      </c>
      <c r="G484" s="20">
        <v>5.59</v>
      </c>
      <c r="H484" s="13">
        <f>F484*G484</f>
        <v>128.6259</v>
      </c>
      <c r="I484" s="17">
        <v>23.54</v>
      </c>
      <c r="J484" s="13">
        <f>G484*(1+I484/100)</f>
        <v>6.905886</v>
      </c>
      <c r="K484" s="13">
        <f>F484*J484</f>
        <v>158.90443686</v>
      </c>
      <c r="L484" s="13">
        <v>5.59</v>
      </c>
      <c r="M484" s="13">
        <f>F484*L484</f>
        <v>128.6259</v>
      </c>
      <c r="N484" s="13">
        <f>M484*(1+23.5400/100)</f>
        <v>158.90443686</v>
      </c>
      <c r="O484" s="17">
        <f>IF(L484=0,0,((G484-L484)/L484)*100)</f>
        <v>0</v>
      </c>
    </row>
    <row r="485" spans="1:15">
      <c r="A485" s="6" t="s">
        <v>711</v>
      </c>
      <c r="B485" s="6" t="s">
        <v>711</v>
      </c>
      <c r="C485" s="6" t="s">
        <v>27</v>
      </c>
      <c r="D485" s="6" t="s">
        <v>712</v>
      </c>
      <c r="E485" s="6" t="s">
        <v>27</v>
      </c>
      <c r="F485" s="6" t="s">
        <v>27</v>
      </c>
      <c r="G485" s="12" t="s">
        <v>27</v>
      </c>
      <c r="H485" s="12">
        <f>SUM(H486,H493)</f>
        <v>4524.4408</v>
      </c>
      <c r="I485" s="16" t="s">
        <v>27</v>
      </c>
      <c r="J485" s="12" t="s">
        <v>27</v>
      </c>
      <c r="K485" s="12">
        <f>SUM(K486,K493)</f>
        <v>5589.49416432</v>
      </c>
      <c r="L485" s="12" t="s">
        <v>27</v>
      </c>
      <c r="M485" s="12">
        <f>SUM(M486,M493)</f>
        <v>4524.4408</v>
      </c>
      <c r="N485" s="12">
        <f>SUM(N486,N493)</f>
        <v>5589.49416432</v>
      </c>
      <c r="O485" s="16">
        <f>IF(SUM(M486,M493)=0,0,SUM(O486*M486/100,O493*M493/100)/SUM(M486,M493)*100)</f>
        <v>0</v>
      </c>
    </row>
    <row r="486" spans="1:15">
      <c r="A486" s="6" t="s">
        <v>713</v>
      </c>
      <c r="B486" s="6" t="s">
        <v>713</v>
      </c>
      <c r="C486" s="6" t="s">
        <v>27</v>
      </c>
      <c r="D486" s="6" t="s">
        <v>414</v>
      </c>
      <c r="E486" s="6" t="s">
        <v>27</v>
      </c>
      <c r="F486" s="6" t="s">
        <v>27</v>
      </c>
      <c r="G486" s="12" t="s">
        <v>27</v>
      </c>
      <c r="H486" s="12">
        <f>SUM(H487,H488,H489,H490,H491,H492)</f>
        <v>2588.0608</v>
      </c>
      <c r="I486" s="16" t="s">
        <v>27</v>
      </c>
      <c r="J486" s="12" t="s">
        <v>27</v>
      </c>
      <c r="K486" s="12">
        <f>SUM(K487,K488,K489,K490,K491,K492)</f>
        <v>3197.29031232</v>
      </c>
      <c r="L486" s="12" t="s">
        <v>27</v>
      </c>
      <c r="M486" s="12">
        <f>SUM(M487,M488,M489,M490,M491,M492)</f>
        <v>2588.0608</v>
      </c>
      <c r="N486" s="12">
        <f>SUM(N487,N488,N489,N490,N491,N492)</f>
        <v>3197.29031232</v>
      </c>
      <c r="O486" s="16">
        <f>IF(SUM(M487,M488,M489,M490,M491,M492)=0,0,SUM(O487*M487/100,O488*M488/100,O489*M489/100,O490*M490/100,O491*M491/100,O492*M492/100)/SUM(M487,M488,M489,M490,M491,M492)*100)</f>
        <v>0</v>
      </c>
    </row>
    <row r="487" spans="1:15">
      <c r="A487" s="7" t="s">
        <v>714</v>
      </c>
      <c r="B487" s="7" t="s">
        <v>59</v>
      </c>
      <c r="C487" s="7" t="s">
        <v>40</v>
      </c>
      <c r="D487" s="7" t="s">
        <v>84</v>
      </c>
      <c r="E487" s="7" t="s">
        <v>42</v>
      </c>
      <c r="F487" s="7">
        <v>54.91</v>
      </c>
      <c r="G487" s="20">
        <v>1.79</v>
      </c>
      <c r="H487" s="13">
        <f>F487*G487</f>
        <v>98.2889</v>
      </c>
      <c r="I487" s="17">
        <v>23.54</v>
      </c>
      <c r="J487" s="13">
        <f>G487*(1+I487/100)</f>
        <v>2.211366</v>
      </c>
      <c r="K487" s="13">
        <f>F487*J487</f>
        <v>121.42610706</v>
      </c>
      <c r="L487" s="13">
        <v>1.79</v>
      </c>
      <c r="M487" s="13">
        <f>F487*L487</f>
        <v>98.2889</v>
      </c>
      <c r="N487" s="13">
        <f>M487*(1+23.5400/100)</f>
        <v>121.42610706</v>
      </c>
      <c r="O487" s="17">
        <f>IF(L487=0,0,((G487-L487)/L487)*100)</f>
        <v>0</v>
      </c>
    </row>
    <row r="488" spans="1:15">
      <c r="A488" s="7" t="s">
        <v>715</v>
      </c>
      <c r="B488" s="7" t="s">
        <v>68</v>
      </c>
      <c r="C488" s="7" t="s">
        <v>40</v>
      </c>
      <c r="D488" s="7" t="s">
        <v>121</v>
      </c>
      <c r="E488" s="7" t="s">
        <v>42</v>
      </c>
      <c r="F488" s="7">
        <v>54.91</v>
      </c>
      <c r="G488" s="20">
        <v>4.41</v>
      </c>
      <c r="H488" s="13">
        <f>F488*G488</f>
        <v>242.1531</v>
      </c>
      <c r="I488" s="17">
        <v>23.54</v>
      </c>
      <c r="J488" s="13">
        <f>G488*(1+I488/100)</f>
        <v>5.448114</v>
      </c>
      <c r="K488" s="13">
        <f>F488*J488</f>
        <v>299.15593974</v>
      </c>
      <c r="L488" s="13">
        <v>4.41</v>
      </c>
      <c r="M488" s="13">
        <f>F488*L488</f>
        <v>242.1531</v>
      </c>
      <c r="N488" s="13">
        <f>M488*(1+23.5400/100)</f>
        <v>299.15593974</v>
      </c>
      <c r="O488" s="17">
        <f>IF(L488=0,0,((G488-L488)/L488)*100)</f>
        <v>0</v>
      </c>
    </row>
    <row r="489" spans="1:15">
      <c r="A489" s="7" t="s">
        <v>716</v>
      </c>
      <c r="B489" s="7" t="s">
        <v>618</v>
      </c>
      <c r="C489" s="7" t="s">
        <v>40</v>
      </c>
      <c r="D489" s="7" t="s">
        <v>619</v>
      </c>
      <c r="E489" s="7" t="s">
        <v>42</v>
      </c>
      <c r="F489" s="7">
        <v>54.91</v>
      </c>
      <c r="G489" s="20">
        <v>13.63</v>
      </c>
      <c r="H489" s="13">
        <f>F489*G489</f>
        <v>748.4233</v>
      </c>
      <c r="I489" s="17">
        <v>23.54</v>
      </c>
      <c r="J489" s="13">
        <f>G489*(1+I489/100)</f>
        <v>16.838502</v>
      </c>
      <c r="K489" s="13">
        <f>F489*J489</f>
        <v>924.60214482</v>
      </c>
      <c r="L489" s="13">
        <v>13.63</v>
      </c>
      <c r="M489" s="13">
        <f>F489*L489</f>
        <v>748.4233</v>
      </c>
      <c r="N489" s="13">
        <f>M489*(1+23.5400/100)</f>
        <v>924.60214482</v>
      </c>
      <c r="O489" s="17">
        <f>IF(L489=0,0,((G489-L489)/L489)*100)</f>
        <v>0</v>
      </c>
    </row>
    <row r="490" spans="1:15">
      <c r="A490" s="7" t="s">
        <v>717</v>
      </c>
      <c r="B490" s="7" t="s">
        <v>667</v>
      </c>
      <c r="C490" s="7" t="s">
        <v>33</v>
      </c>
      <c r="D490" s="7" t="s">
        <v>668</v>
      </c>
      <c r="E490" s="7" t="s">
        <v>42</v>
      </c>
      <c r="F490" s="7">
        <v>39.72</v>
      </c>
      <c r="G490" s="20">
        <v>10.69</v>
      </c>
      <c r="H490" s="13">
        <f>F490*G490</f>
        <v>424.6068</v>
      </c>
      <c r="I490" s="17">
        <v>23.54</v>
      </c>
      <c r="J490" s="13">
        <f>G490*(1+I490/100)</f>
        <v>13.206426</v>
      </c>
      <c r="K490" s="13">
        <f>F490*J490</f>
        <v>524.55924072</v>
      </c>
      <c r="L490" s="13">
        <v>10.69</v>
      </c>
      <c r="M490" s="13">
        <f>F490*L490</f>
        <v>424.6068</v>
      </c>
      <c r="N490" s="13">
        <f>M490*(1+23.5400/100)</f>
        <v>524.55924072</v>
      </c>
      <c r="O490" s="17">
        <f>IF(L490=0,0,((G490-L490)/L490)*100)</f>
        <v>0</v>
      </c>
    </row>
    <row r="491" spans="1:15">
      <c r="A491" s="7" t="s">
        <v>718</v>
      </c>
      <c r="B491" s="7" t="s">
        <v>670</v>
      </c>
      <c r="C491" s="7"/>
      <c r="D491" s="7" t="s">
        <v>671</v>
      </c>
      <c r="E491" s="7" t="s">
        <v>42</v>
      </c>
      <c r="F491" s="7">
        <v>54.91</v>
      </c>
      <c r="G491" s="20">
        <v>5.48</v>
      </c>
      <c r="H491" s="13">
        <f>F491*G491</f>
        <v>300.9068</v>
      </c>
      <c r="I491" s="17">
        <v>23.54</v>
      </c>
      <c r="J491" s="13">
        <f>G491*(1+I491/100)</f>
        <v>6.769992</v>
      </c>
      <c r="K491" s="13">
        <f>F491*J491</f>
        <v>371.74026072</v>
      </c>
      <c r="L491" s="13">
        <v>5.48</v>
      </c>
      <c r="M491" s="13">
        <f>F491*L491</f>
        <v>300.9068</v>
      </c>
      <c r="N491" s="13">
        <f>M491*(1+23.5400/100)</f>
        <v>371.74026072</v>
      </c>
      <c r="O491" s="17">
        <f>IF(L491=0,0,((G491-L491)/L491)*100)</f>
        <v>0</v>
      </c>
    </row>
    <row r="492" spans="1:15">
      <c r="A492" s="7" t="s">
        <v>719</v>
      </c>
      <c r="B492" s="7" t="s">
        <v>673</v>
      </c>
      <c r="C492" s="7" t="s">
        <v>40</v>
      </c>
      <c r="D492" s="7" t="s">
        <v>674</v>
      </c>
      <c r="E492" s="7" t="s">
        <v>42</v>
      </c>
      <c r="F492" s="7">
        <v>54.91</v>
      </c>
      <c r="G492" s="20">
        <v>14.09</v>
      </c>
      <c r="H492" s="13">
        <f>F492*G492</f>
        <v>773.6819</v>
      </c>
      <c r="I492" s="17">
        <v>23.54</v>
      </c>
      <c r="J492" s="13">
        <f>G492*(1+I492/100)</f>
        <v>17.406786</v>
      </c>
      <c r="K492" s="13">
        <f>F492*J492</f>
        <v>955.80661926</v>
      </c>
      <c r="L492" s="13">
        <v>14.09</v>
      </c>
      <c r="M492" s="13">
        <f>F492*L492</f>
        <v>773.6819</v>
      </c>
      <c r="N492" s="13">
        <f>M492*(1+23.5400/100)</f>
        <v>955.80661926</v>
      </c>
      <c r="O492" s="17">
        <f>IF(L492=0,0,((G492-L492)/L492)*100)</f>
        <v>0</v>
      </c>
    </row>
    <row r="493" spans="1:15">
      <c r="A493" s="6" t="s">
        <v>720</v>
      </c>
      <c r="B493" s="6" t="s">
        <v>720</v>
      </c>
      <c r="C493" s="6" t="s">
        <v>27</v>
      </c>
      <c r="D493" s="6" t="s">
        <v>676</v>
      </c>
      <c r="E493" s="6" t="s">
        <v>27</v>
      </c>
      <c r="F493" s="6" t="s">
        <v>27</v>
      </c>
      <c r="G493" s="12" t="s">
        <v>27</v>
      </c>
      <c r="H493" s="12">
        <f>SUM(H494,H495,H496,H497,H498)</f>
        <v>1936.38</v>
      </c>
      <c r="I493" s="16" t="s">
        <v>27</v>
      </c>
      <c r="J493" s="12" t="s">
        <v>27</v>
      </c>
      <c r="K493" s="12">
        <f>SUM(K494,K495,K496,K497,K498)</f>
        <v>2392.203852</v>
      </c>
      <c r="L493" s="12" t="s">
        <v>27</v>
      </c>
      <c r="M493" s="12">
        <f>SUM(M494,M495,M496,M497,M498)</f>
        <v>1936.38</v>
      </c>
      <c r="N493" s="12">
        <f>SUM(N494,N495,N496,N497,N498)</f>
        <v>2392.203852</v>
      </c>
      <c r="O493" s="16">
        <f>IF(SUM(M494,M495,M496,M497,M498)=0,0,SUM(O494*M494/100,O495*M495/100,O496*M496/100,O497*M497/100,O498*M498/100)/SUM(M494,M495,M496,M497,M498)*100)</f>
        <v>0</v>
      </c>
    </row>
    <row r="494" spans="1:15">
      <c r="A494" s="7" t="s">
        <v>721</v>
      </c>
      <c r="B494" s="7" t="s">
        <v>678</v>
      </c>
      <c r="C494" s="7" t="s">
        <v>40</v>
      </c>
      <c r="D494" s="7" t="s">
        <v>679</v>
      </c>
      <c r="E494" s="7" t="s">
        <v>42</v>
      </c>
      <c r="F494" s="7">
        <v>23.0</v>
      </c>
      <c r="G494" s="20">
        <v>55.51</v>
      </c>
      <c r="H494" s="13">
        <f>F494*G494</f>
        <v>1276.73</v>
      </c>
      <c r="I494" s="17">
        <v>23.54</v>
      </c>
      <c r="J494" s="13">
        <f>G494*(1+I494/100)</f>
        <v>68.577054</v>
      </c>
      <c r="K494" s="13">
        <f>F494*J494</f>
        <v>1577.272242</v>
      </c>
      <c r="L494" s="13">
        <v>55.51</v>
      </c>
      <c r="M494" s="13">
        <f>F494*L494</f>
        <v>1276.73</v>
      </c>
      <c r="N494" s="13">
        <f>M494*(1+23.5400/100)</f>
        <v>1577.272242</v>
      </c>
      <c r="O494" s="17">
        <f>IF(L494=0,0,((G494-L494)/L494)*100)</f>
        <v>0</v>
      </c>
    </row>
    <row r="495" spans="1:15">
      <c r="A495" s="7" t="s">
        <v>722</v>
      </c>
      <c r="B495" s="7" t="s">
        <v>633</v>
      </c>
      <c r="C495" s="7" t="s">
        <v>40</v>
      </c>
      <c r="D495" s="7" t="s">
        <v>681</v>
      </c>
      <c r="E495" s="7" t="s">
        <v>42</v>
      </c>
      <c r="F495" s="7">
        <v>23.0</v>
      </c>
      <c r="G495" s="20">
        <v>16.52</v>
      </c>
      <c r="H495" s="13">
        <f>F495*G495</f>
        <v>379.96</v>
      </c>
      <c r="I495" s="17">
        <v>23.54</v>
      </c>
      <c r="J495" s="13">
        <f>G495*(1+I495/100)</f>
        <v>20.408808</v>
      </c>
      <c r="K495" s="13">
        <f>F495*J495</f>
        <v>469.402584</v>
      </c>
      <c r="L495" s="13">
        <v>16.52</v>
      </c>
      <c r="M495" s="13">
        <f>F495*L495</f>
        <v>379.96</v>
      </c>
      <c r="N495" s="13">
        <f>M495*(1+23.5400/100)</f>
        <v>469.402584</v>
      </c>
      <c r="O495" s="17">
        <f>IF(L495=0,0,((G495-L495)/L495)*100)</f>
        <v>0</v>
      </c>
    </row>
    <row r="496" spans="1:15">
      <c r="A496" s="7" t="s">
        <v>723</v>
      </c>
      <c r="B496" s="7" t="s">
        <v>683</v>
      </c>
      <c r="C496" s="7" t="s">
        <v>40</v>
      </c>
      <c r="D496" s="7" t="s">
        <v>684</v>
      </c>
      <c r="E496" s="7" t="s">
        <v>35</v>
      </c>
      <c r="F496" s="7">
        <v>4.0</v>
      </c>
      <c r="G496" s="20">
        <v>2.43</v>
      </c>
      <c r="H496" s="13">
        <f>F496*G496</f>
        <v>9.72</v>
      </c>
      <c r="I496" s="17">
        <v>23.54</v>
      </c>
      <c r="J496" s="13">
        <f>G496*(1+I496/100)</f>
        <v>3.002022</v>
      </c>
      <c r="K496" s="13">
        <f>F496*J496</f>
        <v>12.008088</v>
      </c>
      <c r="L496" s="13">
        <v>2.43</v>
      </c>
      <c r="M496" s="13">
        <f>F496*L496</f>
        <v>9.72</v>
      </c>
      <c r="N496" s="13">
        <f>M496*(1+23.5400/100)</f>
        <v>12.008088</v>
      </c>
      <c r="O496" s="17">
        <f>IF(L496=0,0,((G496-L496)/L496)*100)</f>
        <v>0</v>
      </c>
    </row>
    <row r="497" spans="1:15">
      <c r="A497" s="7" t="s">
        <v>724</v>
      </c>
      <c r="B497" s="7" t="s">
        <v>686</v>
      </c>
      <c r="C497" s="7" t="s">
        <v>40</v>
      </c>
      <c r="D497" s="7" t="s">
        <v>687</v>
      </c>
      <c r="E497" s="7" t="s">
        <v>35</v>
      </c>
      <c r="F497" s="7">
        <v>4.0</v>
      </c>
      <c r="G497" s="20">
        <v>35.35</v>
      </c>
      <c r="H497" s="13">
        <f>F497*G497</f>
        <v>141.4</v>
      </c>
      <c r="I497" s="17">
        <v>23.54</v>
      </c>
      <c r="J497" s="13">
        <f>G497*(1+I497/100)</f>
        <v>43.67139</v>
      </c>
      <c r="K497" s="13">
        <f>F497*J497</f>
        <v>174.68556</v>
      </c>
      <c r="L497" s="13">
        <v>35.35</v>
      </c>
      <c r="M497" s="13">
        <f>F497*L497</f>
        <v>141.4</v>
      </c>
      <c r="N497" s="13">
        <f>M497*(1+23.5400/100)</f>
        <v>174.68556</v>
      </c>
      <c r="O497" s="17">
        <f>IF(L497=0,0,((G497-L497)/L497)*100)</f>
        <v>0</v>
      </c>
    </row>
    <row r="498" spans="1:15">
      <c r="A498" s="7" t="s">
        <v>725</v>
      </c>
      <c r="B498" s="7" t="s">
        <v>689</v>
      </c>
      <c r="C498" s="7" t="s">
        <v>40</v>
      </c>
      <c r="D498" s="7" t="s">
        <v>690</v>
      </c>
      <c r="E498" s="7" t="s">
        <v>42</v>
      </c>
      <c r="F498" s="7">
        <v>23.0</v>
      </c>
      <c r="G498" s="20">
        <v>5.59</v>
      </c>
      <c r="H498" s="13">
        <f>F498*G498</f>
        <v>128.57</v>
      </c>
      <c r="I498" s="17">
        <v>23.54</v>
      </c>
      <c r="J498" s="13">
        <f>G498*(1+I498/100)</f>
        <v>6.905886</v>
      </c>
      <c r="K498" s="13">
        <f>F498*J498</f>
        <v>158.835378</v>
      </c>
      <c r="L498" s="13">
        <v>5.59</v>
      </c>
      <c r="M498" s="13">
        <f>F498*L498</f>
        <v>128.57</v>
      </c>
      <c r="N498" s="13">
        <f>M498*(1+23.5400/100)</f>
        <v>158.835378</v>
      </c>
      <c r="O498" s="17">
        <f>IF(L498=0,0,((G498-L498)/L498)*100)</f>
        <v>0</v>
      </c>
    </row>
    <row r="499" spans="1:15">
      <c r="A499" s="6" t="s">
        <v>726</v>
      </c>
      <c r="B499" s="6" t="s">
        <v>726</v>
      </c>
      <c r="C499" s="6" t="s">
        <v>27</v>
      </c>
      <c r="D499" s="6" t="s">
        <v>727</v>
      </c>
      <c r="E499" s="6" t="s">
        <v>27</v>
      </c>
      <c r="F499" s="6" t="s">
        <v>27</v>
      </c>
      <c r="G499" s="12" t="s">
        <v>27</v>
      </c>
      <c r="H499" s="12">
        <f>SUM(H500,H507)</f>
        <v>4525.217</v>
      </c>
      <c r="I499" s="16" t="s">
        <v>27</v>
      </c>
      <c r="J499" s="12" t="s">
        <v>27</v>
      </c>
      <c r="K499" s="12">
        <f>SUM(K500,K507)</f>
        <v>5590.4530818</v>
      </c>
      <c r="L499" s="12" t="s">
        <v>27</v>
      </c>
      <c r="M499" s="12">
        <f>SUM(M500,M507)</f>
        <v>4525.217</v>
      </c>
      <c r="N499" s="12">
        <f>SUM(N500,N507)</f>
        <v>5590.4530818</v>
      </c>
      <c r="O499" s="16">
        <f>IF(SUM(M500,M507)=0,0,SUM(O500*M500/100,O507*M507/100)/SUM(M500,M507)*100)</f>
        <v>0</v>
      </c>
    </row>
    <row r="500" spans="1:15">
      <c r="A500" s="6" t="s">
        <v>728</v>
      </c>
      <c r="B500" s="6" t="s">
        <v>728</v>
      </c>
      <c r="C500" s="6" t="s">
        <v>27</v>
      </c>
      <c r="D500" s="6" t="s">
        <v>414</v>
      </c>
      <c r="E500" s="6" t="s">
        <v>27</v>
      </c>
      <c r="F500" s="6" t="s">
        <v>27</v>
      </c>
      <c r="G500" s="12" t="s">
        <v>27</v>
      </c>
      <c r="H500" s="12">
        <f>SUM(H501,H502,H503,H504,H505,H506)</f>
        <v>2588.0608</v>
      </c>
      <c r="I500" s="16" t="s">
        <v>27</v>
      </c>
      <c r="J500" s="12" t="s">
        <v>27</v>
      </c>
      <c r="K500" s="12">
        <f>SUM(K501,K502,K503,K504,K505,K506)</f>
        <v>3197.29031232</v>
      </c>
      <c r="L500" s="12" t="s">
        <v>27</v>
      </c>
      <c r="M500" s="12">
        <f>SUM(M501,M502,M503,M504,M505,M506)</f>
        <v>2588.0608</v>
      </c>
      <c r="N500" s="12">
        <f>SUM(N501,N502,N503,N504,N505,N506)</f>
        <v>3197.29031232</v>
      </c>
      <c r="O500" s="16">
        <f>IF(SUM(M501,M502,M503,M504,M505,M506)=0,0,SUM(O501*M501/100,O502*M502/100,O503*M503/100,O504*M504/100,O505*M505/100,O506*M506/100)/SUM(M501,M502,M503,M504,M505,M506)*100)</f>
        <v>0</v>
      </c>
    </row>
    <row r="501" spans="1:15">
      <c r="A501" s="7" t="s">
        <v>729</v>
      </c>
      <c r="B501" s="7" t="s">
        <v>59</v>
      </c>
      <c r="C501" s="7" t="s">
        <v>40</v>
      </c>
      <c r="D501" s="7" t="s">
        <v>84</v>
      </c>
      <c r="E501" s="7" t="s">
        <v>42</v>
      </c>
      <c r="F501" s="7">
        <v>54.91</v>
      </c>
      <c r="G501" s="20">
        <v>1.79</v>
      </c>
      <c r="H501" s="13">
        <f>F501*G501</f>
        <v>98.2889</v>
      </c>
      <c r="I501" s="17">
        <v>23.54</v>
      </c>
      <c r="J501" s="13">
        <f>G501*(1+I501/100)</f>
        <v>2.211366</v>
      </c>
      <c r="K501" s="13">
        <f>F501*J501</f>
        <v>121.42610706</v>
      </c>
      <c r="L501" s="13">
        <v>1.79</v>
      </c>
      <c r="M501" s="13">
        <f>F501*L501</f>
        <v>98.2889</v>
      </c>
      <c r="N501" s="13">
        <f>M501*(1+23.5400/100)</f>
        <v>121.42610706</v>
      </c>
      <c r="O501" s="17">
        <f>IF(L501=0,0,((G501-L501)/L501)*100)</f>
        <v>0</v>
      </c>
    </row>
    <row r="502" spans="1:15">
      <c r="A502" s="7" t="s">
        <v>730</v>
      </c>
      <c r="B502" s="7" t="s">
        <v>68</v>
      </c>
      <c r="C502" s="7" t="s">
        <v>40</v>
      </c>
      <c r="D502" s="7" t="s">
        <v>121</v>
      </c>
      <c r="E502" s="7" t="s">
        <v>42</v>
      </c>
      <c r="F502" s="7">
        <v>54.91</v>
      </c>
      <c r="G502" s="20">
        <v>4.41</v>
      </c>
      <c r="H502" s="13">
        <f>F502*G502</f>
        <v>242.1531</v>
      </c>
      <c r="I502" s="17">
        <v>23.54</v>
      </c>
      <c r="J502" s="13">
        <f>G502*(1+I502/100)</f>
        <v>5.448114</v>
      </c>
      <c r="K502" s="13">
        <f>F502*J502</f>
        <v>299.15593974</v>
      </c>
      <c r="L502" s="13">
        <v>4.41</v>
      </c>
      <c r="M502" s="13">
        <f>F502*L502</f>
        <v>242.1531</v>
      </c>
      <c r="N502" s="13">
        <f>M502*(1+23.5400/100)</f>
        <v>299.15593974</v>
      </c>
      <c r="O502" s="17">
        <f>IF(L502=0,0,((G502-L502)/L502)*100)</f>
        <v>0</v>
      </c>
    </row>
    <row r="503" spans="1:15">
      <c r="A503" s="7" t="s">
        <v>731</v>
      </c>
      <c r="B503" s="7" t="s">
        <v>618</v>
      </c>
      <c r="C503" s="7" t="s">
        <v>40</v>
      </c>
      <c r="D503" s="7" t="s">
        <v>619</v>
      </c>
      <c r="E503" s="7" t="s">
        <v>42</v>
      </c>
      <c r="F503" s="7">
        <v>54.91</v>
      </c>
      <c r="G503" s="20">
        <v>13.63</v>
      </c>
      <c r="H503" s="13">
        <f>F503*G503</f>
        <v>748.4233</v>
      </c>
      <c r="I503" s="17">
        <v>23.54</v>
      </c>
      <c r="J503" s="13">
        <f>G503*(1+I503/100)</f>
        <v>16.838502</v>
      </c>
      <c r="K503" s="13">
        <f>F503*J503</f>
        <v>924.60214482</v>
      </c>
      <c r="L503" s="13">
        <v>13.63</v>
      </c>
      <c r="M503" s="13">
        <f>F503*L503</f>
        <v>748.4233</v>
      </c>
      <c r="N503" s="13">
        <f>M503*(1+23.5400/100)</f>
        <v>924.60214482</v>
      </c>
      <c r="O503" s="17">
        <f>IF(L503=0,0,((G503-L503)/L503)*100)</f>
        <v>0</v>
      </c>
    </row>
    <row r="504" spans="1:15">
      <c r="A504" s="7" t="s">
        <v>732</v>
      </c>
      <c r="B504" s="7" t="s">
        <v>667</v>
      </c>
      <c r="C504" s="7" t="s">
        <v>33</v>
      </c>
      <c r="D504" s="7" t="s">
        <v>668</v>
      </c>
      <c r="E504" s="7" t="s">
        <v>42</v>
      </c>
      <c r="F504" s="7">
        <v>39.72</v>
      </c>
      <c r="G504" s="20">
        <v>10.69</v>
      </c>
      <c r="H504" s="13">
        <f>F504*G504</f>
        <v>424.6068</v>
      </c>
      <c r="I504" s="17">
        <v>23.54</v>
      </c>
      <c r="J504" s="13">
        <f>G504*(1+I504/100)</f>
        <v>13.206426</v>
      </c>
      <c r="K504" s="13">
        <f>F504*J504</f>
        <v>524.55924072</v>
      </c>
      <c r="L504" s="13">
        <v>10.69</v>
      </c>
      <c r="M504" s="13">
        <f>F504*L504</f>
        <v>424.6068</v>
      </c>
      <c r="N504" s="13">
        <f>M504*(1+23.5400/100)</f>
        <v>524.55924072</v>
      </c>
      <c r="O504" s="17">
        <f>IF(L504=0,0,((G504-L504)/L504)*100)</f>
        <v>0</v>
      </c>
    </row>
    <row r="505" spans="1:15">
      <c r="A505" s="7" t="s">
        <v>733</v>
      </c>
      <c r="B505" s="7" t="s">
        <v>670</v>
      </c>
      <c r="C505" s="7"/>
      <c r="D505" s="7" t="s">
        <v>671</v>
      </c>
      <c r="E505" s="7" t="s">
        <v>42</v>
      </c>
      <c r="F505" s="7">
        <v>54.91</v>
      </c>
      <c r="G505" s="20">
        <v>5.48</v>
      </c>
      <c r="H505" s="13">
        <f>F505*G505</f>
        <v>300.9068</v>
      </c>
      <c r="I505" s="17">
        <v>23.54</v>
      </c>
      <c r="J505" s="13">
        <f>G505*(1+I505/100)</f>
        <v>6.769992</v>
      </c>
      <c r="K505" s="13">
        <f>F505*J505</f>
        <v>371.74026072</v>
      </c>
      <c r="L505" s="13">
        <v>5.48</v>
      </c>
      <c r="M505" s="13">
        <f>F505*L505</f>
        <v>300.9068</v>
      </c>
      <c r="N505" s="13">
        <f>M505*(1+23.5400/100)</f>
        <v>371.74026072</v>
      </c>
      <c r="O505" s="17">
        <f>IF(L505=0,0,((G505-L505)/L505)*100)</f>
        <v>0</v>
      </c>
    </row>
    <row r="506" spans="1:15">
      <c r="A506" s="7" t="s">
        <v>734</v>
      </c>
      <c r="B506" s="7" t="s">
        <v>673</v>
      </c>
      <c r="C506" s="7" t="s">
        <v>40</v>
      </c>
      <c r="D506" s="7" t="s">
        <v>674</v>
      </c>
      <c r="E506" s="7" t="s">
        <v>42</v>
      </c>
      <c r="F506" s="7">
        <v>54.91</v>
      </c>
      <c r="G506" s="20">
        <v>14.09</v>
      </c>
      <c r="H506" s="13">
        <f>F506*G506</f>
        <v>773.6819</v>
      </c>
      <c r="I506" s="17">
        <v>23.54</v>
      </c>
      <c r="J506" s="13">
        <f>G506*(1+I506/100)</f>
        <v>17.406786</v>
      </c>
      <c r="K506" s="13">
        <f>F506*J506</f>
        <v>955.80661926</v>
      </c>
      <c r="L506" s="13">
        <v>14.09</v>
      </c>
      <c r="M506" s="13">
        <f>F506*L506</f>
        <v>773.6819</v>
      </c>
      <c r="N506" s="13">
        <f>M506*(1+23.5400/100)</f>
        <v>955.80661926</v>
      </c>
      <c r="O506" s="17">
        <f>IF(L506=0,0,((G506-L506)/L506)*100)</f>
        <v>0</v>
      </c>
    </row>
    <row r="507" spans="1:15">
      <c r="A507" s="6" t="s">
        <v>735</v>
      </c>
      <c r="B507" s="6" t="s">
        <v>735</v>
      </c>
      <c r="C507" s="6" t="s">
        <v>27</v>
      </c>
      <c r="D507" s="6" t="s">
        <v>676</v>
      </c>
      <c r="E507" s="6" t="s">
        <v>27</v>
      </c>
      <c r="F507" s="6" t="s">
        <v>27</v>
      </c>
      <c r="G507" s="12" t="s">
        <v>27</v>
      </c>
      <c r="H507" s="12">
        <f>SUM(H508,H509,H510,H511,H512)</f>
        <v>1937.1562</v>
      </c>
      <c r="I507" s="16" t="s">
        <v>27</v>
      </c>
      <c r="J507" s="12" t="s">
        <v>27</v>
      </c>
      <c r="K507" s="12">
        <f>SUM(K508,K509,K510,K511,K512)</f>
        <v>2393.16276948</v>
      </c>
      <c r="L507" s="12" t="s">
        <v>27</v>
      </c>
      <c r="M507" s="12">
        <f>SUM(M508,M509,M510,M511,M512)</f>
        <v>1937.1562</v>
      </c>
      <c r="N507" s="12">
        <f>SUM(N508,N509,N510,N511,N512)</f>
        <v>2393.16276948</v>
      </c>
      <c r="O507" s="16">
        <f>IF(SUM(M508,M509,M510,M511,M512)=0,0,SUM(O508*M508/100,O509*M509/100,O510*M510/100,O511*M511/100,O512*M512/100)/SUM(M508,M509,M510,M511,M512)*100)</f>
        <v>0</v>
      </c>
    </row>
    <row r="508" spans="1:15">
      <c r="A508" s="7" t="s">
        <v>736</v>
      </c>
      <c r="B508" s="7" t="s">
        <v>678</v>
      </c>
      <c r="C508" s="7" t="s">
        <v>40</v>
      </c>
      <c r="D508" s="7" t="s">
        <v>679</v>
      </c>
      <c r="E508" s="7" t="s">
        <v>42</v>
      </c>
      <c r="F508" s="7">
        <v>23.01</v>
      </c>
      <c r="G508" s="20">
        <v>55.51</v>
      </c>
      <c r="H508" s="13">
        <f>F508*G508</f>
        <v>1277.2851</v>
      </c>
      <c r="I508" s="17">
        <v>23.54</v>
      </c>
      <c r="J508" s="13">
        <f>G508*(1+I508/100)</f>
        <v>68.577054</v>
      </c>
      <c r="K508" s="13">
        <f>F508*J508</f>
        <v>1577.95801254</v>
      </c>
      <c r="L508" s="13">
        <v>55.51</v>
      </c>
      <c r="M508" s="13">
        <f>F508*L508</f>
        <v>1277.2851</v>
      </c>
      <c r="N508" s="13">
        <f>M508*(1+23.5400/100)</f>
        <v>1577.95801254</v>
      </c>
      <c r="O508" s="17">
        <f>IF(L508=0,0,((G508-L508)/L508)*100)</f>
        <v>0</v>
      </c>
    </row>
    <row r="509" spans="1:15">
      <c r="A509" s="7" t="s">
        <v>737</v>
      </c>
      <c r="B509" s="7" t="s">
        <v>633</v>
      </c>
      <c r="C509" s="7" t="s">
        <v>40</v>
      </c>
      <c r="D509" s="7" t="s">
        <v>681</v>
      </c>
      <c r="E509" s="7" t="s">
        <v>42</v>
      </c>
      <c r="F509" s="7">
        <v>23.01</v>
      </c>
      <c r="G509" s="20">
        <v>16.52</v>
      </c>
      <c r="H509" s="13">
        <f>F509*G509</f>
        <v>380.1252</v>
      </c>
      <c r="I509" s="17">
        <v>23.54</v>
      </c>
      <c r="J509" s="13">
        <f>G509*(1+I509/100)</f>
        <v>20.408808</v>
      </c>
      <c r="K509" s="13">
        <f>F509*J509</f>
        <v>469.60667208</v>
      </c>
      <c r="L509" s="13">
        <v>16.52</v>
      </c>
      <c r="M509" s="13">
        <f>F509*L509</f>
        <v>380.1252</v>
      </c>
      <c r="N509" s="13">
        <f>M509*(1+23.5400/100)</f>
        <v>469.60667208</v>
      </c>
      <c r="O509" s="17">
        <f>IF(L509=0,0,((G509-L509)/L509)*100)</f>
        <v>0</v>
      </c>
    </row>
    <row r="510" spans="1:15">
      <c r="A510" s="7" t="s">
        <v>738</v>
      </c>
      <c r="B510" s="7" t="s">
        <v>683</v>
      </c>
      <c r="C510" s="7" t="s">
        <v>40</v>
      </c>
      <c r="D510" s="7" t="s">
        <v>684</v>
      </c>
      <c r="E510" s="7" t="s">
        <v>35</v>
      </c>
      <c r="F510" s="7">
        <v>4.0</v>
      </c>
      <c r="G510" s="20">
        <v>2.43</v>
      </c>
      <c r="H510" s="13">
        <f>F510*G510</f>
        <v>9.72</v>
      </c>
      <c r="I510" s="17">
        <v>23.54</v>
      </c>
      <c r="J510" s="13">
        <f>G510*(1+I510/100)</f>
        <v>3.002022</v>
      </c>
      <c r="K510" s="13">
        <f>F510*J510</f>
        <v>12.008088</v>
      </c>
      <c r="L510" s="13">
        <v>2.43</v>
      </c>
      <c r="M510" s="13">
        <f>F510*L510</f>
        <v>9.72</v>
      </c>
      <c r="N510" s="13">
        <f>M510*(1+23.5400/100)</f>
        <v>12.008088</v>
      </c>
      <c r="O510" s="17">
        <f>IF(L510=0,0,((G510-L510)/L510)*100)</f>
        <v>0</v>
      </c>
    </row>
    <row r="511" spans="1:15">
      <c r="A511" s="7" t="s">
        <v>739</v>
      </c>
      <c r="B511" s="7" t="s">
        <v>686</v>
      </c>
      <c r="C511" s="7" t="s">
        <v>40</v>
      </c>
      <c r="D511" s="7" t="s">
        <v>687</v>
      </c>
      <c r="E511" s="7" t="s">
        <v>35</v>
      </c>
      <c r="F511" s="7">
        <v>4.0</v>
      </c>
      <c r="G511" s="20">
        <v>35.35</v>
      </c>
      <c r="H511" s="13">
        <f>F511*G511</f>
        <v>141.4</v>
      </c>
      <c r="I511" s="17">
        <v>23.54</v>
      </c>
      <c r="J511" s="13">
        <f>G511*(1+I511/100)</f>
        <v>43.67139</v>
      </c>
      <c r="K511" s="13">
        <f>F511*J511</f>
        <v>174.68556</v>
      </c>
      <c r="L511" s="13">
        <v>35.35</v>
      </c>
      <c r="M511" s="13">
        <f>F511*L511</f>
        <v>141.4</v>
      </c>
      <c r="N511" s="13">
        <f>M511*(1+23.5400/100)</f>
        <v>174.68556</v>
      </c>
      <c r="O511" s="17">
        <f>IF(L511=0,0,((G511-L511)/L511)*100)</f>
        <v>0</v>
      </c>
    </row>
    <row r="512" spans="1:15">
      <c r="A512" s="7" t="s">
        <v>740</v>
      </c>
      <c r="B512" s="7" t="s">
        <v>689</v>
      </c>
      <c r="C512" s="7" t="s">
        <v>40</v>
      </c>
      <c r="D512" s="7" t="s">
        <v>690</v>
      </c>
      <c r="E512" s="7" t="s">
        <v>42</v>
      </c>
      <c r="F512" s="7">
        <v>23.01</v>
      </c>
      <c r="G512" s="20">
        <v>5.59</v>
      </c>
      <c r="H512" s="13">
        <f>F512*G512</f>
        <v>128.6259</v>
      </c>
      <c r="I512" s="17">
        <v>23.54</v>
      </c>
      <c r="J512" s="13">
        <f>G512*(1+I512/100)</f>
        <v>6.905886</v>
      </c>
      <c r="K512" s="13">
        <f>F512*J512</f>
        <v>158.90443686</v>
      </c>
      <c r="L512" s="13">
        <v>5.59</v>
      </c>
      <c r="M512" s="13">
        <f>F512*L512</f>
        <v>128.6259</v>
      </c>
      <c r="N512" s="13">
        <f>M512*(1+23.5400/100)</f>
        <v>158.90443686</v>
      </c>
      <c r="O512" s="17">
        <f>IF(L512=0,0,((G512-L512)/L512)*100)</f>
        <v>0</v>
      </c>
    </row>
    <row r="513" spans="1:15">
      <c r="A513" s="6" t="s">
        <v>741</v>
      </c>
      <c r="B513" s="6" t="s">
        <v>741</v>
      </c>
      <c r="C513" s="6" t="s">
        <v>27</v>
      </c>
      <c r="D513" s="6" t="s">
        <v>742</v>
      </c>
      <c r="E513" s="6" t="s">
        <v>27</v>
      </c>
      <c r="F513" s="6" t="s">
        <v>27</v>
      </c>
      <c r="G513" s="12" t="s">
        <v>27</v>
      </c>
      <c r="H513" s="12">
        <f>SUM(H514,H524)</f>
        <v>4557.8614</v>
      </c>
      <c r="I513" s="16" t="s">
        <v>27</v>
      </c>
      <c r="J513" s="12" t="s">
        <v>27</v>
      </c>
      <c r="K513" s="12">
        <f>SUM(K514,K524)</f>
        <v>5630.78197356</v>
      </c>
      <c r="L513" s="12" t="s">
        <v>27</v>
      </c>
      <c r="M513" s="12">
        <f>SUM(M514,M524)</f>
        <v>4557.8614</v>
      </c>
      <c r="N513" s="12">
        <f>SUM(N514,N524)</f>
        <v>5630.78197356</v>
      </c>
      <c r="O513" s="16">
        <f>IF(SUM(M514,M524)=0,0,SUM(O514*M514/100,O524*M524/100)/SUM(M514,M524)*100)</f>
        <v>0</v>
      </c>
    </row>
    <row r="514" spans="1:15">
      <c r="A514" s="6" t="s">
        <v>743</v>
      </c>
      <c r="B514" s="6" t="s">
        <v>743</v>
      </c>
      <c r="C514" s="6" t="s">
        <v>27</v>
      </c>
      <c r="D514" s="6" t="s">
        <v>414</v>
      </c>
      <c r="E514" s="6" t="s">
        <v>27</v>
      </c>
      <c r="F514" s="6" t="s">
        <v>27</v>
      </c>
      <c r="G514" s="12" t="s">
        <v>27</v>
      </c>
      <c r="H514" s="12">
        <f>SUM(H515,H516,H517,H518,H519,H520,H521,H522,H523)</f>
        <v>2621.4814</v>
      </c>
      <c r="I514" s="16" t="s">
        <v>27</v>
      </c>
      <c r="J514" s="12" t="s">
        <v>27</v>
      </c>
      <c r="K514" s="12">
        <f>SUM(K515,K516,K517,K518,K519,K520,K521,K522,K523)</f>
        <v>3238.57812156</v>
      </c>
      <c r="L514" s="12" t="s">
        <v>27</v>
      </c>
      <c r="M514" s="12">
        <f>SUM(M515,M516,M517,M518,M519,M520,M521,M522,M523)</f>
        <v>2621.4814</v>
      </c>
      <c r="N514" s="12">
        <f>SUM(N515,N516,N517,N518,N519,N520,N521,N522,N523)</f>
        <v>3238.57812156</v>
      </c>
      <c r="O514" s="16">
        <f>IF(SUM(M515,M516,M517,M518,M519,M520,M521,M522,M523)=0,0,SUM(O515*M515/100,O516*M516/100,O517*M517/100,O518*M518/100,O519*M519/100,O520*M520/100,O521*M521/100,O522*M522/100,O523*M523/100)/SUM(M515,M516,M517,M518,M519,M520,M521,M522,M523)*100)</f>
        <v>0</v>
      </c>
    </row>
    <row r="515" spans="1:15">
      <c r="A515" s="7" t="s">
        <v>744</v>
      </c>
      <c r="B515" s="7" t="s">
        <v>59</v>
      </c>
      <c r="C515" s="7" t="s">
        <v>40</v>
      </c>
      <c r="D515" s="7" t="s">
        <v>84</v>
      </c>
      <c r="E515" s="7" t="s">
        <v>42</v>
      </c>
      <c r="F515" s="7">
        <v>54.91</v>
      </c>
      <c r="G515" s="20">
        <v>1.79</v>
      </c>
      <c r="H515" s="13">
        <f>F515*G515</f>
        <v>98.2889</v>
      </c>
      <c r="I515" s="17">
        <v>23.54</v>
      </c>
      <c r="J515" s="13">
        <f>G515*(1+I515/100)</f>
        <v>2.211366</v>
      </c>
      <c r="K515" s="13">
        <f>F515*J515</f>
        <v>121.42610706</v>
      </c>
      <c r="L515" s="13">
        <v>1.79</v>
      </c>
      <c r="M515" s="13">
        <f>F515*L515</f>
        <v>98.2889</v>
      </c>
      <c r="N515" s="13">
        <f>M515*(1+23.5400/100)</f>
        <v>121.42610706</v>
      </c>
      <c r="O515" s="17">
        <f>IF(L515=0,0,((G515-L515)/L515)*100)</f>
        <v>0</v>
      </c>
    </row>
    <row r="516" spans="1:15">
      <c r="A516" s="7" t="s">
        <v>745</v>
      </c>
      <c r="B516" s="7" t="s">
        <v>68</v>
      </c>
      <c r="C516" s="7" t="s">
        <v>40</v>
      </c>
      <c r="D516" s="7" t="s">
        <v>121</v>
      </c>
      <c r="E516" s="7" t="s">
        <v>42</v>
      </c>
      <c r="F516" s="7">
        <v>54.91</v>
      </c>
      <c r="G516" s="20">
        <v>4.41</v>
      </c>
      <c r="H516" s="13">
        <f>F516*G516</f>
        <v>242.1531</v>
      </c>
      <c r="I516" s="17">
        <v>23.54</v>
      </c>
      <c r="J516" s="13">
        <f>G516*(1+I516/100)</f>
        <v>5.448114</v>
      </c>
      <c r="K516" s="13">
        <f>F516*J516</f>
        <v>299.15593974</v>
      </c>
      <c r="L516" s="13">
        <v>4.41</v>
      </c>
      <c r="M516" s="13">
        <f>F516*L516</f>
        <v>242.1531</v>
      </c>
      <c r="N516" s="13">
        <f>M516*(1+23.5400/100)</f>
        <v>299.15593974</v>
      </c>
      <c r="O516" s="17">
        <f>IF(L516=0,0,((G516-L516)/L516)*100)</f>
        <v>0</v>
      </c>
    </row>
    <row r="517" spans="1:15">
      <c r="A517" s="7" t="s">
        <v>746</v>
      </c>
      <c r="B517" s="7" t="s">
        <v>618</v>
      </c>
      <c r="C517" s="7" t="s">
        <v>40</v>
      </c>
      <c r="D517" s="7" t="s">
        <v>619</v>
      </c>
      <c r="E517" s="7" t="s">
        <v>42</v>
      </c>
      <c r="F517" s="7">
        <v>54.91</v>
      </c>
      <c r="G517" s="20">
        <v>13.63</v>
      </c>
      <c r="H517" s="13">
        <f>F517*G517</f>
        <v>748.4233</v>
      </c>
      <c r="I517" s="17">
        <v>23.54</v>
      </c>
      <c r="J517" s="13">
        <f>G517*(1+I517/100)</f>
        <v>16.838502</v>
      </c>
      <c r="K517" s="13">
        <f>F517*J517</f>
        <v>924.60214482</v>
      </c>
      <c r="L517" s="13">
        <v>13.63</v>
      </c>
      <c r="M517" s="13">
        <f>F517*L517</f>
        <v>748.4233</v>
      </c>
      <c r="N517" s="13">
        <f>M517*(1+23.5400/100)</f>
        <v>924.60214482</v>
      </c>
      <c r="O517" s="17">
        <f>IF(L517=0,0,((G517-L517)/L517)*100)</f>
        <v>0</v>
      </c>
    </row>
    <row r="518" spans="1:15">
      <c r="A518" s="7" t="s">
        <v>747</v>
      </c>
      <c r="B518" s="7" t="s">
        <v>108</v>
      </c>
      <c r="C518" s="7" t="s">
        <v>33</v>
      </c>
      <c r="D518" s="7" t="s">
        <v>109</v>
      </c>
      <c r="E518" s="7" t="s">
        <v>42</v>
      </c>
      <c r="F518" s="7">
        <v>0.18</v>
      </c>
      <c r="G518" s="20">
        <v>6.03</v>
      </c>
      <c r="H518" s="13">
        <f>F518*G518</f>
        <v>1.0854</v>
      </c>
      <c r="I518" s="17">
        <v>23.54</v>
      </c>
      <c r="J518" s="13">
        <f>G518*(1+I518/100)</f>
        <v>7.449462</v>
      </c>
      <c r="K518" s="13">
        <f>F518*J518</f>
        <v>1.34090316</v>
      </c>
      <c r="L518" s="13">
        <v>6.03</v>
      </c>
      <c r="M518" s="13">
        <f>F518*L518</f>
        <v>1.0854</v>
      </c>
      <c r="N518" s="13">
        <f>M518*(1+23.5400/100)</f>
        <v>1.34090316</v>
      </c>
      <c r="O518" s="17">
        <f>IF(L518=0,0,((G518-L518)/L518)*100)</f>
        <v>0</v>
      </c>
    </row>
    <row r="519" spans="1:15">
      <c r="A519" s="7" t="s">
        <v>748</v>
      </c>
      <c r="B519" s="7" t="s">
        <v>246</v>
      </c>
      <c r="C519" s="7" t="s">
        <v>33</v>
      </c>
      <c r="D519" s="7" t="s">
        <v>247</v>
      </c>
      <c r="E519" s="7" t="s">
        <v>42</v>
      </c>
      <c r="F519" s="7">
        <v>0.18</v>
      </c>
      <c r="G519" s="20">
        <v>94.05</v>
      </c>
      <c r="H519" s="13">
        <f>F519*G519</f>
        <v>16.929</v>
      </c>
      <c r="I519" s="17">
        <v>23.54</v>
      </c>
      <c r="J519" s="13">
        <f>G519*(1+I519/100)</f>
        <v>116.18937</v>
      </c>
      <c r="K519" s="13">
        <f>F519*J519</f>
        <v>20.9140866</v>
      </c>
      <c r="L519" s="13">
        <v>94.05</v>
      </c>
      <c r="M519" s="13">
        <f>F519*L519</f>
        <v>16.929</v>
      </c>
      <c r="N519" s="13">
        <f>M519*(1+23.5400/100)</f>
        <v>20.9140866</v>
      </c>
      <c r="O519" s="17">
        <f>IF(L519=0,0,((G519-L519)/L519)*100)</f>
        <v>0</v>
      </c>
    </row>
    <row r="520" spans="1:15">
      <c r="A520" s="7" t="s">
        <v>749</v>
      </c>
      <c r="B520" s="7" t="s">
        <v>667</v>
      </c>
      <c r="C520" s="7" t="s">
        <v>33</v>
      </c>
      <c r="D520" s="7" t="s">
        <v>668</v>
      </c>
      <c r="E520" s="7" t="s">
        <v>42</v>
      </c>
      <c r="F520" s="7">
        <v>39.72</v>
      </c>
      <c r="G520" s="20">
        <v>10.69</v>
      </c>
      <c r="H520" s="13">
        <f>F520*G520</f>
        <v>424.6068</v>
      </c>
      <c r="I520" s="17">
        <v>23.54</v>
      </c>
      <c r="J520" s="13">
        <f>G520*(1+I520/100)</f>
        <v>13.206426</v>
      </c>
      <c r="K520" s="13">
        <f>F520*J520</f>
        <v>524.55924072</v>
      </c>
      <c r="L520" s="13">
        <v>10.69</v>
      </c>
      <c r="M520" s="13">
        <f>F520*L520</f>
        <v>424.6068</v>
      </c>
      <c r="N520" s="13">
        <f>M520*(1+23.5400/100)</f>
        <v>524.55924072</v>
      </c>
      <c r="O520" s="17">
        <f>IF(L520=0,0,((G520-L520)/L520)*100)</f>
        <v>0</v>
      </c>
    </row>
    <row r="521" spans="1:15">
      <c r="A521" s="7" t="s">
        <v>750</v>
      </c>
      <c r="B521" s="7" t="s">
        <v>751</v>
      </c>
      <c r="C521" s="7" t="s">
        <v>40</v>
      </c>
      <c r="D521" s="7" t="s">
        <v>752</v>
      </c>
      <c r="E521" s="7" t="s">
        <v>42</v>
      </c>
      <c r="F521" s="7">
        <v>0.18</v>
      </c>
      <c r="G521" s="20">
        <v>85.59</v>
      </c>
      <c r="H521" s="13">
        <f>F521*G521</f>
        <v>15.4062</v>
      </c>
      <c r="I521" s="17">
        <v>23.54</v>
      </c>
      <c r="J521" s="13">
        <f>G521*(1+I521/100)</f>
        <v>105.737886</v>
      </c>
      <c r="K521" s="13">
        <f>F521*J521</f>
        <v>19.03281948</v>
      </c>
      <c r="L521" s="13">
        <v>85.59</v>
      </c>
      <c r="M521" s="13">
        <f>F521*L521</f>
        <v>15.4062</v>
      </c>
      <c r="N521" s="13">
        <f>M521*(1+23.5400/100)</f>
        <v>19.03281948</v>
      </c>
      <c r="O521" s="17">
        <f>IF(L521=0,0,((G521-L521)/L521)*100)</f>
        <v>0</v>
      </c>
    </row>
    <row r="522" spans="1:15">
      <c r="A522" s="7" t="s">
        <v>753</v>
      </c>
      <c r="B522" s="7" t="s">
        <v>670</v>
      </c>
      <c r="C522" s="7"/>
      <c r="D522" s="7" t="s">
        <v>671</v>
      </c>
      <c r="E522" s="7" t="s">
        <v>42</v>
      </c>
      <c r="F522" s="7">
        <v>54.91</v>
      </c>
      <c r="G522" s="20">
        <v>5.48</v>
      </c>
      <c r="H522" s="13">
        <f>F522*G522</f>
        <v>300.9068</v>
      </c>
      <c r="I522" s="17">
        <v>23.54</v>
      </c>
      <c r="J522" s="13">
        <f>G522*(1+I522/100)</f>
        <v>6.769992</v>
      </c>
      <c r="K522" s="13">
        <f>F522*J522</f>
        <v>371.74026072</v>
      </c>
      <c r="L522" s="13">
        <v>5.48</v>
      </c>
      <c r="M522" s="13">
        <f>F522*L522</f>
        <v>300.9068</v>
      </c>
      <c r="N522" s="13">
        <f>M522*(1+23.5400/100)</f>
        <v>371.74026072</v>
      </c>
      <c r="O522" s="17">
        <f>IF(L522=0,0,((G522-L522)/L522)*100)</f>
        <v>0</v>
      </c>
    </row>
    <row r="523" spans="1:15">
      <c r="A523" s="7" t="s">
        <v>754</v>
      </c>
      <c r="B523" s="7" t="s">
        <v>673</v>
      </c>
      <c r="C523" s="7" t="s">
        <v>40</v>
      </c>
      <c r="D523" s="7" t="s">
        <v>674</v>
      </c>
      <c r="E523" s="7" t="s">
        <v>42</v>
      </c>
      <c r="F523" s="7">
        <v>54.91</v>
      </c>
      <c r="G523" s="20">
        <v>14.09</v>
      </c>
      <c r="H523" s="13">
        <f>F523*G523</f>
        <v>773.6819</v>
      </c>
      <c r="I523" s="17">
        <v>23.54</v>
      </c>
      <c r="J523" s="13">
        <f>G523*(1+I523/100)</f>
        <v>17.406786</v>
      </c>
      <c r="K523" s="13">
        <f>F523*J523</f>
        <v>955.80661926</v>
      </c>
      <c r="L523" s="13">
        <v>14.09</v>
      </c>
      <c r="M523" s="13">
        <f>F523*L523</f>
        <v>773.6819</v>
      </c>
      <c r="N523" s="13">
        <f>M523*(1+23.5400/100)</f>
        <v>955.80661926</v>
      </c>
      <c r="O523" s="17">
        <f>IF(L523=0,0,((G523-L523)/L523)*100)</f>
        <v>0</v>
      </c>
    </row>
    <row r="524" spans="1:15">
      <c r="A524" s="6" t="s">
        <v>755</v>
      </c>
      <c r="B524" s="6" t="s">
        <v>755</v>
      </c>
      <c r="C524" s="6" t="s">
        <v>27</v>
      </c>
      <c r="D524" s="6" t="s">
        <v>676</v>
      </c>
      <c r="E524" s="6" t="s">
        <v>27</v>
      </c>
      <c r="F524" s="6" t="s">
        <v>27</v>
      </c>
      <c r="G524" s="12" t="s">
        <v>27</v>
      </c>
      <c r="H524" s="12">
        <f>SUM(H525,H526,H527,H528,H529)</f>
        <v>1936.38</v>
      </c>
      <c r="I524" s="16" t="s">
        <v>27</v>
      </c>
      <c r="J524" s="12" t="s">
        <v>27</v>
      </c>
      <c r="K524" s="12">
        <f>SUM(K525,K526,K527,K528,K529)</f>
        <v>2392.203852</v>
      </c>
      <c r="L524" s="12" t="s">
        <v>27</v>
      </c>
      <c r="M524" s="12">
        <f>SUM(M525,M526,M527,M528,M529)</f>
        <v>1936.38</v>
      </c>
      <c r="N524" s="12">
        <f>SUM(N525,N526,N527,N528,N529)</f>
        <v>2392.203852</v>
      </c>
      <c r="O524" s="16">
        <f>IF(SUM(M525,M526,M527,M528,M529)=0,0,SUM(O525*M525/100,O526*M526/100,O527*M527/100,O528*M528/100,O529*M529/100)/SUM(M525,M526,M527,M528,M529)*100)</f>
        <v>0</v>
      </c>
    </row>
    <row r="525" spans="1:15">
      <c r="A525" s="7" t="s">
        <v>756</v>
      </c>
      <c r="B525" s="7" t="s">
        <v>678</v>
      </c>
      <c r="C525" s="7" t="s">
        <v>40</v>
      </c>
      <c r="D525" s="7" t="s">
        <v>679</v>
      </c>
      <c r="E525" s="7" t="s">
        <v>42</v>
      </c>
      <c r="F525" s="7">
        <v>23.0</v>
      </c>
      <c r="G525" s="20">
        <v>55.51</v>
      </c>
      <c r="H525" s="13">
        <f>F525*G525</f>
        <v>1276.73</v>
      </c>
      <c r="I525" s="17">
        <v>23.54</v>
      </c>
      <c r="J525" s="13">
        <f>G525*(1+I525/100)</f>
        <v>68.577054</v>
      </c>
      <c r="K525" s="13">
        <f>F525*J525</f>
        <v>1577.272242</v>
      </c>
      <c r="L525" s="13">
        <v>55.51</v>
      </c>
      <c r="M525" s="13">
        <f>F525*L525</f>
        <v>1276.73</v>
      </c>
      <c r="N525" s="13">
        <f>M525*(1+23.5400/100)</f>
        <v>1577.272242</v>
      </c>
      <c r="O525" s="17">
        <f>IF(L525=0,0,((G525-L525)/L525)*100)</f>
        <v>0</v>
      </c>
    </row>
    <row r="526" spans="1:15">
      <c r="A526" s="7" t="s">
        <v>757</v>
      </c>
      <c r="B526" s="7" t="s">
        <v>633</v>
      </c>
      <c r="C526" s="7" t="s">
        <v>40</v>
      </c>
      <c r="D526" s="7" t="s">
        <v>681</v>
      </c>
      <c r="E526" s="7" t="s">
        <v>42</v>
      </c>
      <c r="F526" s="7">
        <v>23.0</v>
      </c>
      <c r="G526" s="20">
        <v>16.52</v>
      </c>
      <c r="H526" s="13">
        <f>F526*G526</f>
        <v>379.96</v>
      </c>
      <c r="I526" s="17">
        <v>23.54</v>
      </c>
      <c r="J526" s="13">
        <f>G526*(1+I526/100)</f>
        <v>20.408808</v>
      </c>
      <c r="K526" s="13">
        <f>F526*J526</f>
        <v>469.402584</v>
      </c>
      <c r="L526" s="13">
        <v>16.52</v>
      </c>
      <c r="M526" s="13">
        <f>F526*L526</f>
        <v>379.96</v>
      </c>
      <c r="N526" s="13">
        <f>M526*(1+23.5400/100)</f>
        <v>469.402584</v>
      </c>
      <c r="O526" s="17">
        <f>IF(L526=0,0,((G526-L526)/L526)*100)</f>
        <v>0</v>
      </c>
    </row>
    <row r="527" spans="1:15">
      <c r="A527" s="7" t="s">
        <v>758</v>
      </c>
      <c r="B527" s="7" t="s">
        <v>683</v>
      </c>
      <c r="C527" s="7" t="s">
        <v>40</v>
      </c>
      <c r="D527" s="7" t="s">
        <v>684</v>
      </c>
      <c r="E527" s="7" t="s">
        <v>35</v>
      </c>
      <c r="F527" s="7">
        <v>4.0</v>
      </c>
      <c r="G527" s="20">
        <v>2.43</v>
      </c>
      <c r="H527" s="13">
        <f>F527*G527</f>
        <v>9.72</v>
      </c>
      <c r="I527" s="17">
        <v>23.54</v>
      </c>
      <c r="J527" s="13">
        <f>G527*(1+I527/100)</f>
        <v>3.002022</v>
      </c>
      <c r="K527" s="13">
        <f>F527*J527</f>
        <v>12.008088</v>
      </c>
      <c r="L527" s="13">
        <v>2.43</v>
      </c>
      <c r="M527" s="13">
        <f>F527*L527</f>
        <v>9.72</v>
      </c>
      <c r="N527" s="13">
        <f>M527*(1+23.5400/100)</f>
        <v>12.008088</v>
      </c>
      <c r="O527" s="17">
        <f>IF(L527=0,0,((G527-L527)/L527)*100)</f>
        <v>0</v>
      </c>
    </row>
    <row r="528" spans="1:15">
      <c r="A528" s="7" t="s">
        <v>759</v>
      </c>
      <c r="B528" s="7" t="s">
        <v>686</v>
      </c>
      <c r="C528" s="7" t="s">
        <v>40</v>
      </c>
      <c r="D528" s="7" t="s">
        <v>687</v>
      </c>
      <c r="E528" s="7" t="s">
        <v>35</v>
      </c>
      <c r="F528" s="7">
        <v>4.0</v>
      </c>
      <c r="G528" s="20">
        <v>35.35</v>
      </c>
      <c r="H528" s="13">
        <f>F528*G528</f>
        <v>141.4</v>
      </c>
      <c r="I528" s="17">
        <v>23.54</v>
      </c>
      <c r="J528" s="13">
        <f>G528*(1+I528/100)</f>
        <v>43.67139</v>
      </c>
      <c r="K528" s="13">
        <f>F528*J528</f>
        <v>174.68556</v>
      </c>
      <c r="L528" s="13">
        <v>35.35</v>
      </c>
      <c r="M528" s="13">
        <f>F528*L528</f>
        <v>141.4</v>
      </c>
      <c r="N528" s="13">
        <f>M528*(1+23.5400/100)</f>
        <v>174.68556</v>
      </c>
      <c r="O528" s="17">
        <f>IF(L528=0,0,((G528-L528)/L528)*100)</f>
        <v>0</v>
      </c>
    </row>
    <row r="529" spans="1:15">
      <c r="A529" s="7" t="s">
        <v>760</v>
      </c>
      <c r="B529" s="7" t="s">
        <v>689</v>
      </c>
      <c r="C529" s="7" t="s">
        <v>40</v>
      </c>
      <c r="D529" s="7" t="s">
        <v>690</v>
      </c>
      <c r="E529" s="7" t="s">
        <v>42</v>
      </c>
      <c r="F529" s="7">
        <v>23.0</v>
      </c>
      <c r="G529" s="20">
        <v>5.59</v>
      </c>
      <c r="H529" s="13">
        <f>F529*G529</f>
        <v>128.57</v>
      </c>
      <c r="I529" s="17">
        <v>23.54</v>
      </c>
      <c r="J529" s="13">
        <f>G529*(1+I529/100)</f>
        <v>6.905886</v>
      </c>
      <c r="K529" s="13">
        <f>F529*J529</f>
        <v>158.835378</v>
      </c>
      <c r="L529" s="13">
        <v>5.59</v>
      </c>
      <c r="M529" s="13">
        <f>F529*L529</f>
        <v>128.57</v>
      </c>
      <c r="N529" s="13">
        <f>M529*(1+23.5400/100)</f>
        <v>158.835378</v>
      </c>
      <c r="O529" s="17">
        <f>IF(L529=0,0,((G529-L529)/L529)*100)</f>
        <v>0</v>
      </c>
    </row>
    <row r="530" spans="1:15">
      <c r="A530" s="6" t="s">
        <v>761</v>
      </c>
      <c r="B530" s="6" t="s">
        <v>761</v>
      </c>
      <c r="C530" s="6" t="s">
        <v>27</v>
      </c>
      <c r="D530" s="6" t="s">
        <v>762</v>
      </c>
      <c r="E530" s="6" t="s">
        <v>27</v>
      </c>
      <c r="F530" s="6" t="s">
        <v>27</v>
      </c>
      <c r="G530" s="12" t="s">
        <v>27</v>
      </c>
      <c r="H530" s="12">
        <f>SUM(H531,H541)</f>
        <v>4558.6376</v>
      </c>
      <c r="I530" s="16" t="s">
        <v>27</v>
      </c>
      <c r="J530" s="12" t="s">
        <v>27</v>
      </c>
      <c r="K530" s="12">
        <f>SUM(K531,K541)</f>
        <v>5631.74089104</v>
      </c>
      <c r="L530" s="12" t="s">
        <v>27</v>
      </c>
      <c r="M530" s="12">
        <f>SUM(M531,M541)</f>
        <v>4558.6376</v>
      </c>
      <c r="N530" s="12">
        <f>SUM(N531,N541)</f>
        <v>5631.74089104</v>
      </c>
      <c r="O530" s="16">
        <f>IF(SUM(M531,M541)=0,0,SUM(O531*M531/100,O541*M541/100)/SUM(M531,M541)*100)</f>
        <v>0</v>
      </c>
    </row>
    <row r="531" spans="1:15">
      <c r="A531" s="6" t="s">
        <v>763</v>
      </c>
      <c r="B531" s="6" t="s">
        <v>763</v>
      </c>
      <c r="C531" s="6" t="s">
        <v>27</v>
      </c>
      <c r="D531" s="6" t="s">
        <v>414</v>
      </c>
      <c r="E531" s="6" t="s">
        <v>27</v>
      </c>
      <c r="F531" s="6" t="s">
        <v>27</v>
      </c>
      <c r="G531" s="12" t="s">
        <v>27</v>
      </c>
      <c r="H531" s="12">
        <f>SUM(H532,H533,H534,H535,H536,H537,H538,H539,H540)</f>
        <v>2621.4814</v>
      </c>
      <c r="I531" s="16" t="s">
        <v>27</v>
      </c>
      <c r="J531" s="12" t="s">
        <v>27</v>
      </c>
      <c r="K531" s="12">
        <f>SUM(K532,K533,K534,K535,K536,K537,K538,K539,K540)</f>
        <v>3238.57812156</v>
      </c>
      <c r="L531" s="12" t="s">
        <v>27</v>
      </c>
      <c r="M531" s="12">
        <f>SUM(M532,M533,M534,M535,M536,M537,M538,M539,M540)</f>
        <v>2621.4814</v>
      </c>
      <c r="N531" s="12">
        <f>SUM(N532,N533,N534,N535,N536,N537,N538,N539,N540)</f>
        <v>3238.57812156</v>
      </c>
      <c r="O531" s="16">
        <f>IF(SUM(M532,M533,M534,M535,M536,M537,M538,M539,M540)=0,0,SUM(O532*M532/100,O533*M533/100,O534*M534/100,O535*M535/100,O536*M536/100,O537*M537/100,O538*M538/100,O539*M539/100,O540*M540/100)/SUM(M532,M533,M534,M535,M536,M537,M538,M539,M540)*100)</f>
        <v>0</v>
      </c>
    </row>
    <row r="532" spans="1:15">
      <c r="A532" s="7" t="s">
        <v>764</v>
      </c>
      <c r="B532" s="7" t="s">
        <v>59</v>
      </c>
      <c r="C532" s="7" t="s">
        <v>40</v>
      </c>
      <c r="D532" s="7" t="s">
        <v>84</v>
      </c>
      <c r="E532" s="7" t="s">
        <v>42</v>
      </c>
      <c r="F532" s="7">
        <v>54.91</v>
      </c>
      <c r="G532" s="20">
        <v>1.79</v>
      </c>
      <c r="H532" s="13">
        <f>F532*G532</f>
        <v>98.2889</v>
      </c>
      <c r="I532" s="17">
        <v>23.54</v>
      </c>
      <c r="J532" s="13">
        <f>G532*(1+I532/100)</f>
        <v>2.211366</v>
      </c>
      <c r="K532" s="13">
        <f>F532*J532</f>
        <v>121.42610706</v>
      </c>
      <c r="L532" s="13">
        <v>1.79</v>
      </c>
      <c r="M532" s="13">
        <f>F532*L532</f>
        <v>98.2889</v>
      </c>
      <c r="N532" s="13">
        <f>M532*(1+23.5400/100)</f>
        <v>121.42610706</v>
      </c>
      <c r="O532" s="17">
        <f>IF(L532=0,0,((G532-L532)/L532)*100)</f>
        <v>0</v>
      </c>
    </row>
    <row r="533" spans="1:15">
      <c r="A533" s="7" t="s">
        <v>765</v>
      </c>
      <c r="B533" s="7" t="s">
        <v>68</v>
      </c>
      <c r="C533" s="7" t="s">
        <v>40</v>
      </c>
      <c r="D533" s="7" t="s">
        <v>121</v>
      </c>
      <c r="E533" s="7" t="s">
        <v>42</v>
      </c>
      <c r="F533" s="7">
        <v>54.91</v>
      </c>
      <c r="G533" s="20">
        <v>4.41</v>
      </c>
      <c r="H533" s="13">
        <f>F533*G533</f>
        <v>242.1531</v>
      </c>
      <c r="I533" s="17">
        <v>23.54</v>
      </c>
      <c r="J533" s="13">
        <f>G533*(1+I533/100)</f>
        <v>5.448114</v>
      </c>
      <c r="K533" s="13">
        <f>F533*J533</f>
        <v>299.15593974</v>
      </c>
      <c r="L533" s="13">
        <v>4.41</v>
      </c>
      <c r="M533" s="13">
        <f>F533*L533</f>
        <v>242.1531</v>
      </c>
      <c r="N533" s="13">
        <f>M533*(1+23.5400/100)</f>
        <v>299.15593974</v>
      </c>
      <c r="O533" s="17">
        <f>IF(L533=0,0,((G533-L533)/L533)*100)</f>
        <v>0</v>
      </c>
    </row>
    <row r="534" spans="1:15">
      <c r="A534" s="7" t="s">
        <v>766</v>
      </c>
      <c r="B534" s="7" t="s">
        <v>618</v>
      </c>
      <c r="C534" s="7" t="s">
        <v>40</v>
      </c>
      <c r="D534" s="7" t="s">
        <v>619</v>
      </c>
      <c r="E534" s="7" t="s">
        <v>42</v>
      </c>
      <c r="F534" s="7">
        <v>54.91</v>
      </c>
      <c r="G534" s="20">
        <v>13.63</v>
      </c>
      <c r="H534" s="13">
        <f>F534*G534</f>
        <v>748.4233</v>
      </c>
      <c r="I534" s="17">
        <v>23.54</v>
      </c>
      <c r="J534" s="13">
        <f>G534*(1+I534/100)</f>
        <v>16.838502</v>
      </c>
      <c r="K534" s="13">
        <f>F534*J534</f>
        <v>924.60214482</v>
      </c>
      <c r="L534" s="13">
        <v>13.63</v>
      </c>
      <c r="M534" s="13">
        <f>F534*L534</f>
        <v>748.4233</v>
      </c>
      <c r="N534" s="13">
        <f>M534*(1+23.5400/100)</f>
        <v>924.60214482</v>
      </c>
      <c r="O534" s="17">
        <f>IF(L534=0,0,((G534-L534)/L534)*100)</f>
        <v>0</v>
      </c>
    </row>
    <row r="535" spans="1:15">
      <c r="A535" s="7" t="s">
        <v>767</v>
      </c>
      <c r="B535" s="7" t="s">
        <v>108</v>
      </c>
      <c r="C535" s="7" t="s">
        <v>33</v>
      </c>
      <c r="D535" s="7" t="s">
        <v>109</v>
      </c>
      <c r="E535" s="7" t="s">
        <v>42</v>
      </c>
      <c r="F535" s="7">
        <v>0.18</v>
      </c>
      <c r="G535" s="20">
        <v>6.03</v>
      </c>
      <c r="H535" s="13">
        <f>F535*G535</f>
        <v>1.0854</v>
      </c>
      <c r="I535" s="17">
        <v>23.54</v>
      </c>
      <c r="J535" s="13">
        <f>G535*(1+I535/100)</f>
        <v>7.449462</v>
      </c>
      <c r="K535" s="13">
        <f>F535*J535</f>
        <v>1.34090316</v>
      </c>
      <c r="L535" s="13">
        <v>6.03</v>
      </c>
      <c r="M535" s="13">
        <f>F535*L535</f>
        <v>1.0854</v>
      </c>
      <c r="N535" s="13">
        <f>M535*(1+23.5400/100)</f>
        <v>1.34090316</v>
      </c>
      <c r="O535" s="17">
        <f>IF(L535=0,0,((G535-L535)/L535)*100)</f>
        <v>0</v>
      </c>
    </row>
    <row r="536" spans="1:15">
      <c r="A536" s="7" t="s">
        <v>768</v>
      </c>
      <c r="B536" s="7" t="s">
        <v>246</v>
      </c>
      <c r="C536" s="7" t="s">
        <v>33</v>
      </c>
      <c r="D536" s="7" t="s">
        <v>247</v>
      </c>
      <c r="E536" s="7" t="s">
        <v>42</v>
      </c>
      <c r="F536" s="7">
        <v>0.18</v>
      </c>
      <c r="G536" s="20">
        <v>94.05</v>
      </c>
      <c r="H536" s="13">
        <f>F536*G536</f>
        <v>16.929</v>
      </c>
      <c r="I536" s="17">
        <v>23.54</v>
      </c>
      <c r="J536" s="13">
        <f>G536*(1+I536/100)</f>
        <v>116.18937</v>
      </c>
      <c r="K536" s="13">
        <f>F536*J536</f>
        <v>20.9140866</v>
      </c>
      <c r="L536" s="13">
        <v>94.05</v>
      </c>
      <c r="M536" s="13">
        <f>F536*L536</f>
        <v>16.929</v>
      </c>
      <c r="N536" s="13">
        <f>M536*(1+23.5400/100)</f>
        <v>20.9140866</v>
      </c>
      <c r="O536" s="17">
        <f>IF(L536=0,0,((G536-L536)/L536)*100)</f>
        <v>0</v>
      </c>
    </row>
    <row r="537" spans="1:15">
      <c r="A537" s="7" t="s">
        <v>769</v>
      </c>
      <c r="B537" s="7" t="s">
        <v>667</v>
      </c>
      <c r="C537" s="7" t="s">
        <v>33</v>
      </c>
      <c r="D537" s="7" t="s">
        <v>668</v>
      </c>
      <c r="E537" s="7" t="s">
        <v>42</v>
      </c>
      <c r="F537" s="7">
        <v>39.72</v>
      </c>
      <c r="G537" s="20">
        <v>10.69</v>
      </c>
      <c r="H537" s="13">
        <f>F537*G537</f>
        <v>424.6068</v>
      </c>
      <c r="I537" s="17">
        <v>23.54</v>
      </c>
      <c r="J537" s="13">
        <f>G537*(1+I537/100)</f>
        <v>13.206426</v>
      </c>
      <c r="K537" s="13">
        <f>F537*J537</f>
        <v>524.55924072</v>
      </c>
      <c r="L537" s="13">
        <v>10.69</v>
      </c>
      <c r="M537" s="13">
        <f>F537*L537</f>
        <v>424.6068</v>
      </c>
      <c r="N537" s="13">
        <f>M537*(1+23.5400/100)</f>
        <v>524.55924072</v>
      </c>
      <c r="O537" s="17">
        <f>IF(L537=0,0,((G537-L537)/L537)*100)</f>
        <v>0</v>
      </c>
    </row>
    <row r="538" spans="1:15">
      <c r="A538" s="7" t="s">
        <v>770</v>
      </c>
      <c r="B538" s="7" t="s">
        <v>751</v>
      </c>
      <c r="C538" s="7" t="s">
        <v>40</v>
      </c>
      <c r="D538" s="7" t="s">
        <v>752</v>
      </c>
      <c r="E538" s="7" t="s">
        <v>42</v>
      </c>
      <c r="F538" s="7">
        <v>0.18</v>
      </c>
      <c r="G538" s="20">
        <v>85.59</v>
      </c>
      <c r="H538" s="13">
        <f>F538*G538</f>
        <v>15.4062</v>
      </c>
      <c r="I538" s="17">
        <v>23.54</v>
      </c>
      <c r="J538" s="13">
        <f>G538*(1+I538/100)</f>
        <v>105.737886</v>
      </c>
      <c r="K538" s="13">
        <f>F538*J538</f>
        <v>19.03281948</v>
      </c>
      <c r="L538" s="13">
        <v>85.59</v>
      </c>
      <c r="M538" s="13">
        <f>F538*L538</f>
        <v>15.4062</v>
      </c>
      <c r="N538" s="13">
        <f>M538*(1+23.5400/100)</f>
        <v>19.03281948</v>
      </c>
      <c r="O538" s="17">
        <f>IF(L538=0,0,((G538-L538)/L538)*100)</f>
        <v>0</v>
      </c>
    </row>
    <row r="539" spans="1:15">
      <c r="A539" s="7" t="s">
        <v>771</v>
      </c>
      <c r="B539" s="7" t="s">
        <v>670</v>
      </c>
      <c r="C539" s="7"/>
      <c r="D539" s="7" t="s">
        <v>671</v>
      </c>
      <c r="E539" s="7" t="s">
        <v>42</v>
      </c>
      <c r="F539" s="7">
        <v>54.91</v>
      </c>
      <c r="G539" s="20">
        <v>5.48</v>
      </c>
      <c r="H539" s="13">
        <f>F539*G539</f>
        <v>300.9068</v>
      </c>
      <c r="I539" s="17">
        <v>23.54</v>
      </c>
      <c r="J539" s="13">
        <f>G539*(1+I539/100)</f>
        <v>6.769992</v>
      </c>
      <c r="K539" s="13">
        <f>F539*J539</f>
        <v>371.74026072</v>
      </c>
      <c r="L539" s="13">
        <v>5.48</v>
      </c>
      <c r="M539" s="13">
        <f>F539*L539</f>
        <v>300.9068</v>
      </c>
      <c r="N539" s="13">
        <f>M539*(1+23.5400/100)</f>
        <v>371.74026072</v>
      </c>
      <c r="O539" s="17">
        <f>IF(L539=0,0,((G539-L539)/L539)*100)</f>
        <v>0</v>
      </c>
    </row>
    <row r="540" spans="1:15">
      <c r="A540" s="7" t="s">
        <v>772</v>
      </c>
      <c r="B540" s="7" t="s">
        <v>673</v>
      </c>
      <c r="C540" s="7" t="s">
        <v>40</v>
      </c>
      <c r="D540" s="7" t="s">
        <v>674</v>
      </c>
      <c r="E540" s="7" t="s">
        <v>42</v>
      </c>
      <c r="F540" s="7">
        <v>54.91</v>
      </c>
      <c r="G540" s="20">
        <v>14.09</v>
      </c>
      <c r="H540" s="13">
        <f>F540*G540</f>
        <v>773.6819</v>
      </c>
      <c r="I540" s="17">
        <v>23.54</v>
      </c>
      <c r="J540" s="13">
        <f>G540*(1+I540/100)</f>
        <v>17.406786</v>
      </c>
      <c r="K540" s="13">
        <f>F540*J540</f>
        <v>955.80661926</v>
      </c>
      <c r="L540" s="13">
        <v>14.09</v>
      </c>
      <c r="M540" s="13">
        <f>F540*L540</f>
        <v>773.6819</v>
      </c>
      <c r="N540" s="13">
        <f>M540*(1+23.5400/100)</f>
        <v>955.80661926</v>
      </c>
      <c r="O540" s="17">
        <f>IF(L540=0,0,((G540-L540)/L540)*100)</f>
        <v>0</v>
      </c>
    </row>
    <row r="541" spans="1:15">
      <c r="A541" s="6" t="s">
        <v>773</v>
      </c>
      <c r="B541" s="6" t="s">
        <v>773</v>
      </c>
      <c r="C541" s="6" t="s">
        <v>27</v>
      </c>
      <c r="D541" s="6" t="s">
        <v>676</v>
      </c>
      <c r="E541" s="6" t="s">
        <v>27</v>
      </c>
      <c r="F541" s="6" t="s">
        <v>27</v>
      </c>
      <c r="G541" s="12" t="s">
        <v>27</v>
      </c>
      <c r="H541" s="12">
        <f>SUM(H542,H543,H544,H545,H546)</f>
        <v>1937.1562</v>
      </c>
      <c r="I541" s="16" t="s">
        <v>27</v>
      </c>
      <c r="J541" s="12" t="s">
        <v>27</v>
      </c>
      <c r="K541" s="12">
        <f>SUM(K542,K543,K544,K545,K546)</f>
        <v>2393.16276948</v>
      </c>
      <c r="L541" s="12" t="s">
        <v>27</v>
      </c>
      <c r="M541" s="12">
        <f>SUM(M542,M543,M544,M545,M546)</f>
        <v>1937.1562</v>
      </c>
      <c r="N541" s="12">
        <f>SUM(N542,N543,N544,N545,N546)</f>
        <v>2393.16276948</v>
      </c>
      <c r="O541" s="16">
        <f>IF(SUM(M542,M543,M544,M545,M546)=0,0,SUM(O542*M542/100,O543*M543/100,O544*M544/100,O545*M545/100,O546*M546/100)/SUM(M542,M543,M544,M545,M546)*100)</f>
        <v>0</v>
      </c>
    </row>
    <row r="542" spans="1:15">
      <c r="A542" s="7" t="s">
        <v>774</v>
      </c>
      <c r="B542" s="7" t="s">
        <v>678</v>
      </c>
      <c r="C542" s="7" t="s">
        <v>40</v>
      </c>
      <c r="D542" s="7" t="s">
        <v>679</v>
      </c>
      <c r="E542" s="7" t="s">
        <v>42</v>
      </c>
      <c r="F542" s="7">
        <v>23.01</v>
      </c>
      <c r="G542" s="20">
        <v>55.51</v>
      </c>
      <c r="H542" s="13">
        <f>F542*G542</f>
        <v>1277.2851</v>
      </c>
      <c r="I542" s="17">
        <v>23.54</v>
      </c>
      <c r="J542" s="13">
        <f>G542*(1+I542/100)</f>
        <v>68.577054</v>
      </c>
      <c r="K542" s="13">
        <f>F542*J542</f>
        <v>1577.95801254</v>
      </c>
      <c r="L542" s="13">
        <v>55.51</v>
      </c>
      <c r="M542" s="13">
        <f>F542*L542</f>
        <v>1277.2851</v>
      </c>
      <c r="N542" s="13">
        <f>M542*(1+23.5400/100)</f>
        <v>1577.95801254</v>
      </c>
      <c r="O542" s="17">
        <f>IF(L542=0,0,((G542-L542)/L542)*100)</f>
        <v>0</v>
      </c>
    </row>
    <row r="543" spans="1:15">
      <c r="A543" s="7" t="s">
        <v>775</v>
      </c>
      <c r="B543" s="7" t="s">
        <v>633</v>
      </c>
      <c r="C543" s="7" t="s">
        <v>40</v>
      </c>
      <c r="D543" s="7" t="s">
        <v>681</v>
      </c>
      <c r="E543" s="7" t="s">
        <v>42</v>
      </c>
      <c r="F543" s="7">
        <v>23.01</v>
      </c>
      <c r="G543" s="20">
        <v>16.52</v>
      </c>
      <c r="H543" s="13">
        <f>F543*G543</f>
        <v>380.1252</v>
      </c>
      <c r="I543" s="17">
        <v>23.54</v>
      </c>
      <c r="J543" s="13">
        <f>G543*(1+I543/100)</f>
        <v>20.408808</v>
      </c>
      <c r="K543" s="13">
        <f>F543*J543</f>
        <v>469.60667208</v>
      </c>
      <c r="L543" s="13">
        <v>16.52</v>
      </c>
      <c r="M543" s="13">
        <f>F543*L543</f>
        <v>380.1252</v>
      </c>
      <c r="N543" s="13">
        <f>M543*(1+23.5400/100)</f>
        <v>469.60667208</v>
      </c>
      <c r="O543" s="17">
        <f>IF(L543=0,0,((G543-L543)/L543)*100)</f>
        <v>0</v>
      </c>
    </row>
    <row r="544" spans="1:15">
      <c r="A544" s="7" t="s">
        <v>776</v>
      </c>
      <c r="B544" s="7" t="s">
        <v>683</v>
      </c>
      <c r="C544" s="7" t="s">
        <v>40</v>
      </c>
      <c r="D544" s="7" t="s">
        <v>684</v>
      </c>
      <c r="E544" s="7" t="s">
        <v>35</v>
      </c>
      <c r="F544" s="7">
        <v>4.0</v>
      </c>
      <c r="G544" s="20">
        <v>2.43</v>
      </c>
      <c r="H544" s="13">
        <f>F544*G544</f>
        <v>9.72</v>
      </c>
      <c r="I544" s="17">
        <v>23.54</v>
      </c>
      <c r="J544" s="13">
        <f>G544*(1+I544/100)</f>
        <v>3.002022</v>
      </c>
      <c r="K544" s="13">
        <f>F544*J544</f>
        <v>12.008088</v>
      </c>
      <c r="L544" s="13">
        <v>2.43</v>
      </c>
      <c r="M544" s="13">
        <f>F544*L544</f>
        <v>9.72</v>
      </c>
      <c r="N544" s="13">
        <f>M544*(1+23.5400/100)</f>
        <v>12.008088</v>
      </c>
      <c r="O544" s="17">
        <f>IF(L544=0,0,((G544-L544)/L544)*100)</f>
        <v>0</v>
      </c>
    </row>
    <row r="545" spans="1:15">
      <c r="A545" s="7" t="s">
        <v>777</v>
      </c>
      <c r="B545" s="7" t="s">
        <v>686</v>
      </c>
      <c r="C545" s="7" t="s">
        <v>40</v>
      </c>
      <c r="D545" s="7" t="s">
        <v>687</v>
      </c>
      <c r="E545" s="7" t="s">
        <v>35</v>
      </c>
      <c r="F545" s="7">
        <v>4.0</v>
      </c>
      <c r="G545" s="20">
        <v>35.35</v>
      </c>
      <c r="H545" s="13">
        <f>F545*G545</f>
        <v>141.4</v>
      </c>
      <c r="I545" s="17">
        <v>23.54</v>
      </c>
      <c r="J545" s="13">
        <f>G545*(1+I545/100)</f>
        <v>43.67139</v>
      </c>
      <c r="K545" s="13">
        <f>F545*J545</f>
        <v>174.68556</v>
      </c>
      <c r="L545" s="13">
        <v>35.35</v>
      </c>
      <c r="M545" s="13">
        <f>F545*L545</f>
        <v>141.4</v>
      </c>
      <c r="N545" s="13">
        <f>M545*(1+23.5400/100)</f>
        <v>174.68556</v>
      </c>
      <c r="O545" s="17">
        <f>IF(L545=0,0,((G545-L545)/L545)*100)</f>
        <v>0</v>
      </c>
    </row>
    <row r="546" spans="1:15">
      <c r="A546" s="7" t="s">
        <v>778</v>
      </c>
      <c r="B546" s="7" t="s">
        <v>689</v>
      </c>
      <c r="C546" s="7" t="s">
        <v>40</v>
      </c>
      <c r="D546" s="7" t="s">
        <v>690</v>
      </c>
      <c r="E546" s="7" t="s">
        <v>42</v>
      </c>
      <c r="F546" s="7">
        <v>23.01</v>
      </c>
      <c r="G546" s="20">
        <v>5.59</v>
      </c>
      <c r="H546" s="13">
        <f>F546*G546</f>
        <v>128.6259</v>
      </c>
      <c r="I546" s="17">
        <v>23.54</v>
      </c>
      <c r="J546" s="13">
        <f>G546*(1+I546/100)</f>
        <v>6.905886</v>
      </c>
      <c r="K546" s="13">
        <f>F546*J546</f>
        <v>158.90443686</v>
      </c>
      <c r="L546" s="13">
        <v>5.59</v>
      </c>
      <c r="M546" s="13">
        <f>F546*L546</f>
        <v>128.6259</v>
      </c>
      <c r="N546" s="13">
        <f>M546*(1+23.5400/100)</f>
        <v>158.90443686</v>
      </c>
      <c r="O546" s="17">
        <f>IF(L546=0,0,((G546-L546)/L546)*100)</f>
        <v>0</v>
      </c>
    </row>
    <row r="547" spans="1:15">
      <c r="A547" s="6" t="s">
        <v>779</v>
      </c>
      <c r="B547" s="6" t="s">
        <v>779</v>
      </c>
      <c r="C547" s="6" t="s">
        <v>27</v>
      </c>
      <c r="D547" s="6" t="s">
        <v>780</v>
      </c>
      <c r="E547" s="6" t="s">
        <v>27</v>
      </c>
      <c r="F547" s="6" t="s">
        <v>27</v>
      </c>
      <c r="G547" s="12" t="s">
        <v>27</v>
      </c>
      <c r="H547" s="12">
        <f>SUM(H548,H549,H550,H551,H552,H553,H554,H555,H556,H557,H558,H559,H560,H561)</f>
        <v>1382.8488</v>
      </c>
      <c r="I547" s="16" t="s">
        <v>27</v>
      </c>
      <c r="J547" s="12" t="s">
        <v>27</v>
      </c>
      <c r="K547" s="12">
        <f>SUM(K548,K549,K550,K551,K552,K553,K554,K555,K556,K557,K558,K559,K560,K561)</f>
        <v>1708.37140752</v>
      </c>
      <c r="L547" s="12" t="s">
        <v>27</v>
      </c>
      <c r="M547" s="12">
        <f>SUM(M548,M549,M550,M551,M552,M553,M554,M555,M556,M557,M558,M559,M560,M561)</f>
        <v>1382.8488</v>
      </c>
      <c r="N547" s="12">
        <f>SUM(N548,N549,N550,N551,N552,N553,N554,N555,N556,N557,N558,N559,N560,N561)</f>
        <v>1708.37140752</v>
      </c>
      <c r="O547" s="16">
        <f>IF(SUM(M548,M549,M550,M551,M552,M553,M554,M555,M556,M557,M558,M559,M560,M561)=0,0,SUM(O548*M548/100,O549*M549/100,O550*M550/100,O551*M551/100,O552*M552/100,O553*M553/100,O554*M554/100,O555*M555/100,O556*M556/100,O557*M557/100,O558*M558/100,O559*M559/100,O560*M560/100,O561*M561/100)/SUM(M548,M549,M550,M551,M552,M553,M554,M555,M556,M557,M558,M559,M560,M561)*100)</f>
        <v>0</v>
      </c>
    </row>
    <row r="548" spans="1:15">
      <c r="A548" s="7" t="s">
        <v>781</v>
      </c>
      <c r="B548" s="7" t="s">
        <v>48</v>
      </c>
      <c r="C548" s="7" t="s">
        <v>40</v>
      </c>
      <c r="D548" s="7" t="s">
        <v>49</v>
      </c>
      <c r="E548" s="7" t="s">
        <v>42</v>
      </c>
      <c r="F548" s="7">
        <v>6.4</v>
      </c>
      <c r="G548" s="20">
        <v>7.57</v>
      </c>
      <c r="H548" s="13">
        <f>F548*G548</f>
        <v>48.448</v>
      </c>
      <c r="I548" s="17">
        <v>23.54</v>
      </c>
      <c r="J548" s="13">
        <f>G548*(1+I548/100)</f>
        <v>9.351978</v>
      </c>
      <c r="K548" s="13">
        <f>F548*J548</f>
        <v>59.8526592</v>
      </c>
      <c r="L548" s="13">
        <v>7.57</v>
      </c>
      <c r="M548" s="13">
        <f>F548*L548</f>
        <v>48.448</v>
      </c>
      <c r="N548" s="13">
        <f>M548*(1+23.5400/100)</f>
        <v>59.8526592</v>
      </c>
      <c r="O548" s="17">
        <f>IF(L548=0,0,((G548-L548)/L548)*100)</f>
        <v>0</v>
      </c>
    </row>
    <row r="549" spans="1:15">
      <c r="A549" s="7" t="s">
        <v>782</v>
      </c>
      <c r="B549" s="7" t="s">
        <v>51</v>
      </c>
      <c r="C549" s="7" t="s">
        <v>40</v>
      </c>
      <c r="D549" s="7" t="s">
        <v>52</v>
      </c>
      <c r="E549" s="7" t="s">
        <v>53</v>
      </c>
      <c r="F549" s="7">
        <v>0.19</v>
      </c>
      <c r="G549" s="20">
        <v>10.46</v>
      </c>
      <c r="H549" s="13">
        <f>F549*G549</f>
        <v>1.9874</v>
      </c>
      <c r="I549" s="17">
        <v>23.54</v>
      </c>
      <c r="J549" s="13">
        <f>G549*(1+I549/100)</f>
        <v>12.922284</v>
      </c>
      <c r="K549" s="13">
        <f>F549*J549</f>
        <v>2.45523396</v>
      </c>
      <c r="L549" s="13">
        <v>10.46</v>
      </c>
      <c r="M549" s="13">
        <f>F549*L549</f>
        <v>1.9874</v>
      </c>
      <c r="N549" s="13">
        <f>M549*(1+23.5400/100)</f>
        <v>2.45523396</v>
      </c>
      <c r="O549" s="17">
        <f>IF(L549=0,0,((G549-L549)/L549)*100)</f>
        <v>0</v>
      </c>
    </row>
    <row r="550" spans="1:15">
      <c r="A550" s="7" t="s">
        <v>783</v>
      </c>
      <c r="B550" s="7" t="s">
        <v>55</v>
      </c>
      <c r="C550" s="7" t="s">
        <v>40</v>
      </c>
      <c r="D550" s="7" t="s">
        <v>56</v>
      </c>
      <c r="E550" s="7" t="s">
        <v>57</v>
      </c>
      <c r="F550" s="7">
        <v>1.92</v>
      </c>
      <c r="G550" s="20">
        <v>3.22</v>
      </c>
      <c r="H550" s="13">
        <f>F550*G550</f>
        <v>6.1824</v>
      </c>
      <c r="I550" s="17">
        <v>23.54</v>
      </c>
      <c r="J550" s="13">
        <f>G550*(1+I550/100)</f>
        <v>3.977988</v>
      </c>
      <c r="K550" s="13">
        <f>F550*J550</f>
        <v>7.63773696</v>
      </c>
      <c r="L550" s="13">
        <v>3.22</v>
      </c>
      <c r="M550" s="13">
        <f>F550*L550</f>
        <v>6.1824</v>
      </c>
      <c r="N550" s="13">
        <f>M550*(1+23.5400/100)</f>
        <v>7.63773696</v>
      </c>
      <c r="O550" s="17">
        <f>IF(L550=0,0,((G550-L550)/L550)*100)</f>
        <v>0</v>
      </c>
    </row>
    <row r="551" spans="1:15">
      <c r="A551" s="7" t="s">
        <v>784</v>
      </c>
      <c r="B551" s="7" t="s">
        <v>59</v>
      </c>
      <c r="C551" s="7" t="s">
        <v>40</v>
      </c>
      <c r="D551" s="7" t="s">
        <v>60</v>
      </c>
      <c r="E551" s="7" t="s">
        <v>42</v>
      </c>
      <c r="F551" s="7">
        <v>18.5</v>
      </c>
      <c r="G551" s="20">
        <v>1.79</v>
      </c>
      <c r="H551" s="13">
        <f>F551*G551</f>
        <v>33.115</v>
      </c>
      <c r="I551" s="17">
        <v>23.54</v>
      </c>
      <c r="J551" s="13">
        <f>G551*(1+I551/100)</f>
        <v>2.211366</v>
      </c>
      <c r="K551" s="13">
        <f>F551*J551</f>
        <v>40.910271</v>
      </c>
      <c r="L551" s="13">
        <v>1.79</v>
      </c>
      <c r="M551" s="13">
        <f>F551*L551</f>
        <v>33.115</v>
      </c>
      <c r="N551" s="13">
        <f>M551*(1+23.5400/100)</f>
        <v>40.910271</v>
      </c>
      <c r="O551" s="17">
        <f>IF(L551=0,0,((G551-L551)/L551)*100)</f>
        <v>0</v>
      </c>
    </row>
    <row r="552" spans="1:15">
      <c r="A552" s="7" t="s">
        <v>785</v>
      </c>
      <c r="B552" s="7" t="s">
        <v>786</v>
      </c>
      <c r="C552" s="7" t="s">
        <v>33</v>
      </c>
      <c r="D552" s="7" t="s">
        <v>787</v>
      </c>
      <c r="E552" s="7" t="s">
        <v>35</v>
      </c>
      <c r="F552" s="7">
        <v>1.0</v>
      </c>
      <c r="G552" s="20">
        <v>78.65</v>
      </c>
      <c r="H552" s="13">
        <f>F552*G552</f>
        <v>78.65</v>
      </c>
      <c r="I552" s="17">
        <v>23.54</v>
      </c>
      <c r="J552" s="13">
        <f>G552*(1+I552/100)</f>
        <v>97.16421</v>
      </c>
      <c r="K552" s="13">
        <f>F552*J552</f>
        <v>97.16421</v>
      </c>
      <c r="L552" s="13">
        <v>78.65</v>
      </c>
      <c r="M552" s="13">
        <f>F552*L552</f>
        <v>78.65</v>
      </c>
      <c r="N552" s="13">
        <f>M552*(1+23.5400/100)</f>
        <v>97.16421</v>
      </c>
      <c r="O552" s="17">
        <f>IF(L552=0,0,((G552-L552)/L552)*100)</f>
        <v>0</v>
      </c>
    </row>
    <row r="553" spans="1:15">
      <c r="A553" s="7" t="s">
        <v>788</v>
      </c>
      <c r="B553" s="7" t="s">
        <v>68</v>
      </c>
      <c r="C553" s="7" t="s">
        <v>40</v>
      </c>
      <c r="D553" s="7" t="s">
        <v>69</v>
      </c>
      <c r="E553" s="7" t="s">
        <v>42</v>
      </c>
      <c r="F553" s="7">
        <v>18.5</v>
      </c>
      <c r="G553" s="20">
        <v>4.41</v>
      </c>
      <c r="H553" s="13">
        <f>F553*G553</f>
        <v>81.585</v>
      </c>
      <c r="I553" s="17">
        <v>23.54</v>
      </c>
      <c r="J553" s="13">
        <f>G553*(1+I553/100)</f>
        <v>5.448114</v>
      </c>
      <c r="K553" s="13">
        <f>F553*J553</f>
        <v>100.790109</v>
      </c>
      <c r="L553" s="13">
        <v>4.41</v>
      </c>
      <c r="M553" s="13">
        <f>F553*L553</f>
        <v>81.585</v>
      </c>
      <c r="N553" s="13">
        <f>M553*(1+23.5400/100)</f>
        <v>100.790109</v>
      </c>
      <c r="O553" s="17">
        <f>IF(L553=0,0,((G553-L553)/L553)*100)</f>
        <v>0</v>
      </c>
    </row>
    <row r="554" spans="1:15">
      <c r="A554" s="7" t="s">
        <v>789</v>
      </c>
      <c r="B554" s="7" t="s">
        <v>618</v>
      </c>
      <c r="C554" s="7" t="s">
        <v>40</v>
      </c>
      <c r="D554" s="7" t="s">
        <v>631</v>
      </c>
      <c r="E554" s="7" t="s">
        <v>42</v>
      </c>
      <c r="F554" s="7">
        <v>18.5</v>
      </c>
      <c r="G554" s="20">
        <v>13.63</v>
      </c>
      <c r="H554" s="13">
        <f>F554*G554</f>
        <v>252.155</v>
      </c>
      <c r="I554" s="17">
        <v>23.54</v>
      </c>
      <c r="J554" s="13">
        <f>G554*(1+I554/100)</f>
        <v>16.838502</v>
      </c>
      <c r="K554" s="13">
        <f>F554*J554</f>
        <v>311.512287</v>
      </c>
      <c r="L554" s="13">
        <v>13.63</v>
      </c>
      <c r="M554" s="13">
        <f>F554*L554</f>
        <v>252.155</v>
      </c>
      <c r="N554" s="13">
        <f>M554*(1+23.5400/100)</f>
        <v>311.512287</v>
      </c>
      <c r="O554" s="17">
        <f>IF(L554=0,0,((G554-L554)/L554)*100)</f>
        <v>0</v>
      </c>
    </row>
    <row r="555" spans="1:15">
      <c r="A555" s="7" t="s">
        <v>790</v>
      </c>
      <c r="B555" s="7" t="s">
        <v>633</v>
      </c>
      <c r="C555" s="7" t="s">
        <v>40</v>
      </c>
      <c r="D555" s="7" t="s">
        <v>634</v>
      </c>
      <c r="E555" s="7" t="s">
        <v>42</v>
      </c>
      <c r="F555" s="7">
        <v>2.2</v>
      </c>
      <c r="G555" s="20">
        <v>16.52</v>
      </c>
      <c r="H555" s="13">
        <f>F555*G555</f>
        <v>36.344</v>
      </c>
      <c r="I555" s="17">
        <v>23.54</v>
      </c>
      <c r="J555" s="13">
        <f>G555*(1+I555/100)</f>
        <v>20.408808</v>
      </c>
      <c r="K555" s="13">
        <f>F555*J555</f>
        <v>44.8993776</v>
      </c>
      <c r="L555" s="13">
        <v>16.52</v>
      </c>
      <c r="M555" s="13">
        <f>F555*L555</f>
        <v>36.344</v>
      </c>
      <c r="N555" s="13">
        <f>M555*(1+23.5400/100)</f>
        <v>44.8993776</v>
      </c>
      <c r="O555" s="17">
        <f>IF(L555=0,0,((G555-L555)/L555)*100)</f>
        <v>0</v>
      </c>
    </row>
    <row r="556" spans="1:15">
      <c r="A556" s="7" t="s">
        <v>791</v>
      </c>
      <c r="B556" s="7" t="s">
        <v>108</v>
      </c>
      <c r="C556" s="7" t="s">
        <v>33</v>
      </c>
      <c r="D556" s="7" t="s">
        <v>639</v>
      </c>
      <c r="E556" s="7" t="s">
        <v>42</v>
      </c>
      <c r="F556" s="7">
        <v>6.4</v>
      </c>
      <c r="G556" s="20">
        <v>6.03</v>
      </c>
      <c r="H556" s="13">
        <f>F556*G556</f>
        <v>38.592</v>
      </c>
      <c r="I556" s="17">
        <v>23.54</v>
      </c>
      <c r="J556" s="13">
        <f>G556*(1+I556/100)</f>
        <v>7.449462</v>
      </c>
      <c r="K556" s="13">
        <f>F556*J556</f>
        <v>47.6765568</v>
      </c>
      <c r="L556" s="13">
        <v>6.03</v>
      </c>
      <c r="M556" s="13">
        <f>F556*L556</f>
        <v>38.592</v>
      </c>
      <c r="N556" s="13">
        <f>M556*(1+23.5400/100)</f>
        <v>47.6765568</v>
      </c>
      <c r="O556" s="17">
        <f>IF(L556=0,0,((G556-L556)/L556)*100)</f>
        <v>0</v>
      </c>
    </row>
    <row r="557" spans="1:15">
      <c r="A557" s="7" t="s">
        <v>792</v>
      </c>
      <c r="B557" s="7" t="s">
        <v>246</v>
      </c>
      <c r="C557" s="7" t="s">
        <v>33</v>
      </c>
      <c r="D557" s="7" t="s">
        <v>641</v>
      </c>
      <c r="E557" s="7" t="s">
        <v>42</v>
      </c>
      <c r="F557" s="7">
        <v>6.4</v>
      </c>
      <c r="G557" s="20">
        <v>94.05</v>
      </c>
      <c r="H557" s="13">
        <f>F557*G557</f>
        <v>601.92</v>
      </c>
      <c r="I557" s="17">
        <v>23.54</v>
      </c>
      <c r="J557" s="13">
        <f>G557*(1+I557/100)</f>
        <v>116.18937</v>
      </c>
      <c r="K557" s="13">
        <f>F557*J557</f>
        <v>743.611968</v>
      </c>
      <c r="L557" s="13">
        <v>94.05</v>
      </c>
      <c r="M557" s="13">
        <f>F557*L557</f>
        <v>601.92</v>
      </c>
      <c r="N557" s="13">
        <f>M557*(1+23.5400/100)</f>
        <v>743.611968</v>
      </c>
      <c r="O557" s="17">
        <f>IF(L557=0,0,((G557-L557)/L557)*100)</f>
        <v>0</v>
      </c>
    </row>
    <row r="558" spans="1:15">
      <c r="A558" s="7" t="s">
        <v>793</v>
      </c>
      <c r="B558" s="7" t="s">
        <v>689</v>
      </c>
      <c r="C558" s="7" t="s">
        <v>40</v>
      </c>
      <c r="D558" s="7" t="s">
        <v>794</v>
      </c>
      <c r="E558" s="7" t="s">
        <v>42</v>
      </c>
      <c r="F558" s="7">
        <v>2.2</v>
      </c>
      <c r="G558" s="20">
        <v>5.59</v>
      </c>
      <c r="H558" s="13">
        <f>F558*G558</f>
        <v>12.298</v>
      </c>
      <c r="I558" s="17">
        <v>23.54</v>
      </c>
      <c r="J558" s="13">
        <f>G558*(1+I558/100)</f>
        <v>6.905886</v>
      </c>
      <c r="K558" s="13">
        <f>F558*J558</f>
        <v>15.1929492</v>
      </c>
      <c r="L558" s="13">
        <v>5.59</v>
      </c>
      <c r="M558" s="13">
        <f>F558*L558</f>
        <v>12.298</v>
      </c>
      <c r="N558" s="13">
        <f>M558*(1+23.5400/100)</f>
        <v>15.1929492</v>
      </c>
      <c r="O558" s="17">
        <f>IF(L558=0,0,((G558-L558)/L558)*100)</f>
        <v>0</v>
      </c>
    </row>
    <row r="559" spans="1:15">
      <c r="A559" s="7" t="s">
        <v>795</v>
      </c>
      <c r="B559" s="7" t="s">
        <v>670</v>
      </c>
      <c r="C559" s="7"/>
      <c r="D559" s="7" t="s">
        <v>796</v>
      </c>
      <c r="E559" s="7" t="s">
        <v>42</v>
      </c>
      <c r="F559" s="7">
        <v>12.1</v>
      </c>
      <c r="G559" s="20">
        <v>5.48</v>
      </c>
      <c r="H559" s="13">
        <f>F559*G559</f>
        <v>66.308</v>
      </c>
      <c r="I559" s="17">
        <v>23.54</v>
      </c>
      <c r="J559" s="13">
        <f>G559*(1+I559/100)</f>
        <v>6.769992</v>
      </c>
      <c r="K559" s="13">
        <f>F559*J559</f>
        <v>81.9169032</v>
      </c>
      <c r="L559" s="13">
        <v>5.48</v>
      </c>
      <c r="M559" s="13">
        <f>F559*L559</f>
        <v>66.308</v>
      </c>
      <c r="N559" s="13">
        <f>M559*(1+23.5400/100)</f>
        <v>81.9169032</v>
      </c>
      <c r="O559" s="17">
        <f>IF(L559=0,0,((G559-L559)/L559)*100)</f>
        <v>0</v>
      </c>
    </row>
    <row r="560" spans="1:15">
      <c r="A560" s="7" t="s">
        <v>797</v>
      </c>
      <c r="B560" s="7" t="s">
        <v>667</v>
      </c>
      <c r="C560" s="7" t="s">
        <v>33</v>
      </c>
      <c r="D560" s="7" t="s">
        <v>798</v>
      </c>
      <c r="E560" s="7" t="s">
        <v>42</v>
      </c>
      <c r="F560" s="7">
        <v>6.4</v>
      </c>
      <c r="G560" s="20">
        <v>10.69</v>
      </c>
      <c r="H560" s="13">
        <f>F560*G560</f>
        <v>68.416</v>
      </c>
      <c r="I560" s="17">
        <v>23.54</v>
      </c>
      <c r="J560" s="13">
        <f>G560*(1+I560/100)</f>
        <v>13.206426</v>
      </c>
      <c r="K560" s="13">
        <f>F560*J560</f>
        <v>84.5211264</v>
      </c>
      <c r="L560" s="13">
        <v>10.69</v>
      </c>
      <c r="M560" s="13">
        <f>F560*L560</f>
        <v>68.416</v>
      </c>
      <c r="N560" s="13">
        <f>M560*(1+23.5400/100)</f>
        <v>84.5211264</v>
      </c>
      <c r="O560" s="17">
        <f>IF(L560=0,0,((G560-L560)/L560)*100)</f>
        <v>0</v>
      </c>
    </row>
    <row r="561" spans="1:15">
      <c r="A561" s="7" t="s">
        <v>799</v>
      </c>
      <c r="B561" s="7" t="s">
        <v>800</v>
      </c>
      <c r="C561" s="7" t="s">
        <v>40</v>
      </c>
      <c r="D561" s="7" t="s">
        <v>801</v>
      </c>
      <c r="E561" s="7" t="s">
        <v>42</v>
      </c>
      <c r="F561" s="7">
        <v>2.2</v>
      </c>
      <c r="G561" s="20">
        <v>25.84</v>
      </c>
      <c r="H561" s="13">
        <f>F561*G561</f>
        <v>56.848</v>
      </c>
      <c r="I561" s="17">
        <v>23.54</v>
      </c>
      <c r="J561" s="13">
        <f>G561*(1+I561/100)</f>
        <v>31.922736</v>
      </c>
      <c r="K561" s="13">
        <f>F561*J561</f>
        <v>70.2300192</v>
      </c>
      <c r="L561" s="13">
        <v>25.84</v>
      </c>
      <c r="M561" s="13">
        <f>F561*L561</f>
        <v>56.848</v>
      </c>
      <c r="N561" s="13">
        <f>M561*(1+23.5400/100)</f>
        <v>70.2300192</v>
      </c>
      <c r="O561" s="17">
        <f>IF(L561=0,0,((G561-L561)/L561)*100)</f>
        <v>0</v>
      </c>
    </row>
    <row r="562" spans="1:15">
      <c r="A562" s="6" t="s">
        <v>802</v>
      </c>
      <c r="B562" s="6" t="s">
        <v>802</v>
      </c>
      <c r="C562" s="6" t="s">
        <v>27</v>
      </c>
      <c r="D562" s="6" t="s">
        <v>803</v>
      </c>
      <c r="E562" s="6" t="s">
        <v>27</v>
      </c>
      <c r="F562" s="6" t="s">
        <v>27</v>
      </c>
      <c r="G562" s="12" t="s">
        <v>27</v>
      </c>
      <c r="H562" s="12">
        <f>SUM(H563,H564,H565,H566,H567,H568,H569,H570,H571,H572,H573,H574,H575,H576,H577,H578)</f>
        <v>1610.4163</v>
      </c>
      <c r="I562" s="16" t="s">
        <v>27</v>
      </c>
      <c r="J562" s="12" t="s">
        <v>27</v>
      </c>
      <c r="K562" s="12">
        <f>SUM(K563,K564,K565,K566,K567,K568,K569,K570,K571,K572,K573,K574,K575,K576,K577,K578)</f>
        <v>1989.50829702</v>
      </c>
      <c r="L562" s="12" t="s">
        <v>27</v>
      </c>
      <c r="M562" s="12">
        <f>SUM(M563,M564,M565,M566,M567,M568,M569,M570,M571,M572,M573,M574,M575,M576,M577,M578)</f>
        <v>1610.4163</v>
      </c>
      <c r="N562" s="12">
        <f>SUM(N563,N564,N565,N566,N567,N568,N569,N570,N571,N572,N573,N574,N575,N576,N577,N578)</f>
        <v>1989.50829702</v>
      </c>
      <c r="O562" s="16">
        <f>IF(SUM(M563,M564,M565,M566,M567,M568,M569,M570,M571,M572,M573,M574,M575,M576,M577,M578)=0,0,SUM(O563*M563/100,O564*M564/100,O565*M565/100,O566*M566/100,O567*M567/100,O568*M568/100,O569*M569/100,O570*M570/100,O571*M571/100,O572*M572/100,O573*M573/100,O574*M574/100,O575*M575/100,O576*M576/100,O577*M577/100,O578*M578/100)/SUM(M563,M564,M565,M566,M567,M568,M569,M570,M571,M572,M573,M574,M575,M576,M577,M578)*100)</f>
        <v>0</v>
      </c>
    </row>
    <row r="563" spans="1:15">
      <c r="A563" s="7" t="s">
        <v>804</v>
      </c>
      <c r="B563" s="7" t="s">
        <v>48</v>
      </c>
      <c r="C563" s="7" t="s">
        <v>40</v>
      </c>
      <c r="D563" s="7" t="s">
        <v>49</v>
      </c>
      <c r="E563" s="7" t="s">
        <v>42</v>
      </c>
      <c r="F563" s="7">
        <v>6.4</v>
      </c>
      <c r="G563" s="20">
        <v>7.57</v>
      </c>
      <c r="H563" s="13">
        <f>F563*G563</f>
        <v>48.448</v>
      </c>
      <c r="I563" s="17">
        <v>23.54</v>
      </c>
      <c r="J563" s="13">
        <f>G563*(1+I563/100)</f>
        <v>9.351978</v>
      </c>
      <c r="K563" s="13">
        <f>F563*J563</f>
        <v>59.8526592</v>
      </c>
      <c r="L563" s="13">
        <v>7.57</v>
      </c>
      <c r="M563" s="13">
        <f>F563*L563</f>
        <v>48.448</v>
      </c>
      <c r="N563" s="13">
        <f>M563*(1+23.5400/100)</f>
        <v>59.8526592</v>
      </c>
      <c r="O563" s="17">
        <f>IF(L563=0,0,((G563-L563)/L563)*100)</f>
        <v>0</v>
      </c>
    </row>
    <row r="564" spans="1:15">
      <c r="A564" s="7" t="s">
        <v>805</v>
      </c>
      <c r="B564" s="7" t="s">
        <v>51</v>
      </c>
      <c r="C564" s="7" t="s">
        <v>40</v>
      </c>
      <c r="D564" s="7" t="s">
        <v>52</v>
      </c>
      <c r="E564" s="7" t="s">
        <v>53</v>
      </c>
      <c r="F564" s="7">
        <v>0.19</v>
      </c>
      <c r="G564" s="20">
        <v>10.46</v>
      </c>
      <c r="H564" s="13">
        <f>F564*G564</f>
        <v>1.9874</v>
      </c>
      <c r="I564" s="17">
        <v>23.54</v>
      </c>
      <c r="J564" s="13">
        <f>G564*(1+I564/100)</f>
        <v>12.922284</v>
      </c>
      <c r="K564" s="13">
        <f>F564*J564</f>
        <v>2.45523396</v>
      </c>
      <c r="L564" s="13">
        <v>10.46</v>
      </c>
      <c r="M564" s="13">
        <f>F564*L564</f>
        <v>1.9874</v>
      </c>
      <c r="N564" s="13">
        <f>M564*(1+23.5400/100)</f>
        <v>2.45523396</v>
      </c>
      <c r="O564" s="17">
        <f>IF(L564=0,0,((G564-L564)/L564)*100)</f>
        <v>0</v>
      </c>
    </row>
    <row r="565" spans="1:15">
      <c r="A565" s="7" t="s">
        <v>806</v>
      </c>
      <c r="B565" s="7" t="s">
        <v>55</v>
      </c>
      <c r="C565" s="7" t="s">
        <v>40</v>
      </c>
      <c r="D565" s="7" t="s">
        <v>56</v>
      </c>
      <c r="E565" s="7" t="s">
        <v>57</v>
      </c>
      <c r="F565" s="7">
        <v>1.92</v>
      </c>
      <c r="G565" s="20">
        <v>3.22</v>
      </c>
      <c r="H565" s="13">
        <f>F565*G565</f>
        <v>6.1824</v>
      </c>
      <c r="I565" s="17">
        <v>23.54</v>
      </c>
      <c r="J565" s="13">
        <f>G565*(1+I565/100)</f>
        <v>3.977988</v>
      </c>
      <c r="K565" s="13">
        <f>F565*J565</f>
        <v>7.63773696</v>
      </c>
      <c r="L565" s="13">
        <v>3.22</v>
      </c>
      <c r="M565" s="13">
        <f>F565*L565</f>
        <v>6.1824</v>
      </c>
      <c r="N565" s="13">
        <f>M565*(1+23.5400/100)</f>
        <v>7.63773696</v>
      </c>
      <c r="O565" s="17">
        <f>IF(L565=0,0,((G565-L565)/L565)*100)</f>
        <v>0</v>
      </c>
    </row>
    <row r="566" spans="1:15">
      <c r="A566" s="7" t="s">
        <v>807</v>
      </c>
      <c r="B566" s="7" t="s">
        <v>59</v>
      </c>
      <c r="C566" s="7" t="s">
        <v>40</v>
      </c>
      <c r="D566" s="7" t="s">
        <v>60</v>
      </c>
      <c r="E566" s="7" t="s">
        <v>42</v>
      </c>
      <c r="F566" s="7">
        <v>15.75</v>
      </c>
      <c r="G566" s="20">
        <v>1.79</v>
      </c>
      <c r="H566" s="13">
        <f>F566*G566</f>
        <v>28.1925</v>
      </c>
      <c r="I566" s="17">
        <v>23.54</v>
      </c>
      <c r="J566" s="13">
        <f>G566*(1+I566/100)</f>
        <v>2.211366</v>
      </c>
      <c r="K566" s="13">
        <f>F566*J566</f>
        <v>34.8290145</v>
      </c>
      <c r="L566" s="13">
        <v>1.79</v>
      </c>
      <c r="M566" s="13">
        <f>F566*L566</f>
        <v>28.1925</v>
      </c>
      <c r="N566" s="13">
        <f>M566*(1+23.5400/100)</f>
        <v>34.8290145</v>
      </c>
      <c r="O566" s="17">
        <f>IF(L566=0,0,((G566-L566)/L566)*100)</f>
        <v>0</v>
      </c>
    </row>
    <row r="567" spans="1:15">
      <c r="A567" s="7" t="s">
        <v>808</v>
      </c>
      <c r="B567" s="7" t="s">
        <v>809</v>
      </c>
      <c r="C567" s="7" t="s">
        <v>40</v>
      </c>
      <c r="D567" s="7" t="s">
        <v>810</v>
      </c>
      <c r="E567" s="7" t="s">
        <v>35</v>
      </c>
      <c r="F567" s="7">
        <v>1.0</v>
      </c>
      <c r="G567" s="20">
        <v>87.66</v>
      </c>
      <c r="H567" s="13">
        <f>F567*G567</f>
        <v>87.66</v>
      </c>
      <c r="I567" s="17">
        <v>23.54</v>
      </c>
      <c r="J567" s="13">
        <f>G567*(1+I567/100)</f>
        <v>108.295164</v>
      </c>
      <c r="K567" s="13">
        <f>F567*J567</f>
        <v>108.295164</v>
      </c>
      <c r="L567" s="13">
        <v>87.66</v>
      </c>
      <c r="M567" s="13">
        <f>F567*L567</f>
        <v>87.66</v>
      </c>
      <c r="N567" s="13">
        <f>M567*(1+23.5400/100)</f>
        <v>108.295164</v>
      </c>
      <c r="O567" s="17">
        <f>IF(L567=0,0,((G567-L567)/L567)*100)</f>
        <v>0</v>
      </c>
    </row>
    <row r="568" spans="1:15">
      <c r="A568" s="7" t="s">
        <v>811</v>
      </c>
      <c r="B568" s="7" t="s">
        <v>68</v>
      </c>
      <c r="C568" s="7" t="s">
        <v>40</v>
      </c>
      <c r="D568" s="7" t="s">
        <v>69</v>
      </c>
      <c r="E568" s="7" t="s">
        <v>42</v>
      </c>
      <c r="F568" s="7">
        <v>15.75</v>
      </c>
      <c r="G568" s="20">
        <v>4.41</v>
      </c>
      <c r="H568" s="13">
        <f>F568*G568</f>
        <v>69.4575</v>
      </c>
      <c r="I568" s="17">
        <v>23.54</v>
      </c>
      <c r="J568" s="13">
        <f>G568*(1+I568/100)</f>
        <v>5.448114</v>
      </c>
      <c r="K568" s="13">
        <f>F568*J568</f>
        <v>85.8077955</v>
      </c>
      <c r="L568" s="13">
        <v>4.41</v>
      </c>
      <c r="M568" s="13">
        <f>F568*L568</f>
        <v>69.4575</v>
      </c>
      <c r="N568" s="13">
        <f>M568*(1+23.5400/100)</f>
        <v>85.8077955</v>
      </c>
      <c r="O568" s="17">
        <f>IF(L568=0,0,((G568-L568)/L568)*100)</f>
        <v>0</v>
      </c>
    </row>
    <row r="569" spans="1:15">
      <c r="A569" s="7" t="s">
        <v>812</v>
      </c>
      <c r="B569" s="7" t="s">
        <v>618</v>
      </c>
      <c r="C569" s="7" t="s">
        <v>40</v>
      </c>
      <c r="D569" s="7" t="s">
        <v>631</v>
      </c>
      <c r="E569" s="7" t="s">
        <v>42</v>
      </c>
      <c r="F569" s="7">
        <v>15.75</v>
      </c>
      <c r="G569" s="20">
        <v>13.63</v>
      </c>
      <c r="H569" s="13">
        <f>F569*G569</f>
        <v>214.6725</v>
      </c>
      <c r="I569" s="17">
        <v>23.54</v>
      </c>
      <c r="J569" s="13">
        <f>G569*(1+I569/100)</f>
        <v>16.838502</v>
      </c>
      <c r="K569" s="13">
        <f>F569*J569</f>
        <v>265.2064065</v>
      </c>
      <c r="L569" s="13">
        <v>13.63</v>
      </c>
      <c r="M569" s="13">
        <f>F569*L569</f>
        <v>214.6725</v>
      </c>
      <c r="N569" s="13">
        <f>M569*(1+23.5400/100)</f>
        <v>265.2064065</v>
      </c>
      <c r="O569" s="17">
        <f>IF(L569=0,0,((G569-L569)/L569)*100)</f>
        <v>0</v>
      </c>
    </row>
    <row r="570" spans="1:15">
      <c r="A570" s="7" t="s">
        <v>813</v>
      </c>
      <c r="B570" s="7" t="s">
        <v>633</v>
      </c>
      <c r="C570" s="7" t="s">
        <v>40</v>
      </c>
      <c r="D570" s="7" t="s">
        <v>634</v>
      </c>
      <c r="E570" s="7" t="s">
        <v>42</v>
      </c>
      <c r="F570" s="7">
        <v>2.2</v>
      </c>
      <c r="G570" s="20">
        <v>16.52</v>
      </c>
      <c r="H570" s="13">
        <f>F570*G570</f>
        <v>36.344</v>
      </c>
      <c r="I570" s="17">
        <v>23.54</v>
      </c>
      <c r="J570" s="13">
        <f>G570*(1+I570/100)</f>
        <v>20.408808</v>
      </c>
      <c r="K570" s="13">
        <f>F570*J570</f>
        <v>44.8993776</v>
      </c>
      <c r="L570" s="13">
        <v>16.52</v>
      </c>
      <c r="M570" s="13">
        <f>F570*L570</f>
        <v>36.344</v>
      </c>
      <c r="N570" s="13">
        <f>M570*(1+23.5400/100)</f>
        <v>44.8993776</v>
      </c>
      <c r="O570" s="17">
        <f>IF(L570=0,0,((G570-L570)/L570)*100)</f>
        <v>0</v>
      </c>
    </row>
    <row r="571" spans="1:15">
      <c r="A571" s="7" t="s">
        <v>814</v>
      </c>
      <c r="B571" s="7" t="s">
        <v>815</v>
      </c>
      <c r="C571" s="7" t="s">
        <v>33</v>
      </c>
      <c r="D571" s="7" t="s">
        <v>816</v>
      </c>
      <c r="E571" s="7" t="s">
        <v>35</v>
      </c>
      <c r="F571" s="7">
        <v>1.0</v>
      </c>
      <c r="G571" s="20">
        <v>209.51</v>
      </c>
      <c r="H571" s="13">
        <f>F571*G571</f>
        <v>209.51</v>
      </c>
      <c r="I571" s="17">
        <v>23.54</v>
      </c>
      <c r="J571" s="13">
        <f>G571*(1+I571/100)</f>
        <v>258.828654</v>
      </c>
      <c r="K571" s="13">
        <f>F571*J571</f>
        <v>258.828654</v>
      </c>
      <c r="L571" s="13">
        <v>209.51</v>
      </c>
      <c r="M571" s="13">
        <f>F571*L571</f>
        <v>209.51</v>
      </c>
      <c r="N571" s="13">
        <f>M571*(1+23.5400/100)</f>
        <v>258.828654</v>
      </c>
      <c r="O571" s="17">
        <f>IF(L571=0,0,((G571-L571)/L571)*100)</f>
        <v>0</v>
      </c>
    </row>
    <row r="572" spans="1:15">
      <c r="A572" s="7" t="s">
        <v>817</v>
      </c>
      <c r="B572" s="7" t="s">
        <v>786</v>
      </c>
      <c r="C572" s="7" t="s">
        <v>33</v>
      </c>
      <c r="D572" s="7" t="s">
        <v>787</v>
      </c>
      <c r="E572" s="7" t="s">
        <v>35</v>
      </c>
      <c r="F572" s="7">
        <v>1.0</v>
      </c>
      <c r="G572" s="20">
        <v>78.65</v>
      </c>
      <c r="H572" s="13">
        <f>F572*G572</f>
        <v>78.65</v>
      </c>
      <c r="I572" s="17">
        <v>23.54</v>
      </c>
      <c r="J572" s="13">
        <f>G572*(1+I572/100)</f>
        <v>97.16421</v>
      </c>
      <c r="K572" s="13">
        <f>F572*J572</f>
        <v>97.16421</v>
      </c>
      <c r="L572" s="13">
        <v>78.65</v>
      </c>
      <c r="M572" s="13">
        <f>F572*L572</f>
        <v>78.65</v>
      </c>
      <c r="N572" s="13">
        <f>M572*(1+23.5400/100)</f>
        <v>97.16421</v>
      </c>
      <c r="O572" s="17">
        <f>IF(L572=0,0,((G572-L572)/L572)*100)</f>
        <v>0</v>
      </c>
    </row>
    <row r="573" spans="1:15">
      <c r="A573" s="7" t="s">
        <v>818</v>
      </c>
      <c r="B573" s="7" t="s">
        <v>108</v>
      </c>
      <c r="C573" s="7" t="s">
        <v>33</v>
      </c>
      <c r="D573" s="7" t="s">
        <v>639</v>
      </c>
      <c r="E573" s="7" t="s">
        <v>42</v>
      </c>
      <c r="F573" s="7">
        <v>6.4</v>
      </c>
      <c r="G573" s="20">
        <v>6.03</v>
      </c>
      <c r="H573" s="13">
        <f>F573*G573</f>
        <v>38.592</v>
      </c>
      <c r="I573" s="17">
        <v>23.54</v>
      </c>
      <c r="J573" s="13">
        <f>G573*(1+I573/100)</f>
        <v>7.449462</v>
      </c>
      <c r="K573" s="13">
        <f>F573*J573</f>
        <v>47.6765568</v>
      </c>
      <c r="L573" s="13">
        <v>6.03</v>
      </c>
      <c r="M573" s="13">
        <f>F573*L573</f>
        <v>38.592</v>
      </c>
      <c r="N573" s="13">
        <f>M573*(1+23.5400/100)</f>
        <v>47.6765568</v>
      </c>
      <c r="O573" s="17">
        <f>IF(L573=0,0,((G573-L573)/L573)*100)</f>
        <v>0</v>
      </c>
    </row>
    <row r="574" spans="1:15">
      <c r="A574" s="7" t="s">
        <v>819</v>
      </c>
      <c r="B574" s="7" t="s">
        <v>246</v>
      </c>
      <c r="C574" s="7" t="s">
        <v>33</v>
      </c>
      <c r="D574" s="7" t="s">
        <v>641</v>
      </c>
      <c r="E574" s="7" t="s">
        <v>42</v>
      </c>
      <c r="F574" s="7">
        <v>6.4</v>
      </c>
      <c r="G574" s="20">
        <v>94.05</v>
      </c>
      <c r="H574" s="13">
        <f>F574*G574</f>
        <v>601.92</v>
      </c>
      <c r="I574" s="17">
        <v>23.54</v>
      </c>
      <c r="J574" s="13">
        <f>G574*(1+I574/100)</f>
        <v>116.18937</v>
      </c>
      <c r="K574" s="13">
        <f>F574*J574</f>
        <v>743.611968</v>
      </c>
      <c r="L574" s="13">
        <v>94.05</v>
      </c>
      <c r="M574" s="13">
        <f>F574*L574</f>
        <v>601.92</v>
      </c>
      <c r="N574" s="13">
        <f>M574*(1+23.5400/100)</f>
        <v>743.611968</v>
      </c>
      <c r="O574" s="17">
        <f>IF(L574=0,0,((G574-L574)/L574)*100)</f>
        <v>0</v>
      </c>
    </row>
    <row r="575" spans="1:15">
      <c r="A575" s="7" t="s">
        <v>820</v>
      </c>
      <c r="B575" s="7" t="s">
        <v>689</v>
      </c>
      <c r="C575" s="7" t="s">
        <v>40</v>
      </c>
      <c r="D575" s="7" t="s">
        <v>794</v>
      </c>
      <c r="E575" s="7" t="s">
        <v>42</v>
      </c>
      <c r="F575" s="7">
        <v>2.2</v>
      </c>
      <c r="G575" s="20">
        <v>5.59</v>
      </c>
      <c r="H575" s="13">
        <f>F575*G575</f>
        <v>12.298</v>
      </c>
      <c r="I575" s="17">
        <v>23.54</v>
      </c>
      <c r="J575" s="13">
        <f>G575*(1+I575/100)</f>
        <v>6.905886</v>
      </c>
      <c r="K575" s="13">
        <f>F575*J575</f>
        <v>15.1929492</v>
      </c>
      <c r="L575" s="13">
        <v>5.59</v>
      </c>
      <c r="M575" s="13">
        <f>F575*L575</f>
        <v>12.298</v>
      </c>
      <c r="N575" s="13">
        <f>M575*(1+23.5400/100)</f>
        <v>15.1929492</v>
      </c>
      <c r="O575" s="17">
        <f>IF(L575=0,0,((G575-L575)/L575)*100)</f>
        <v>0</v>
      </c>
    </row>
    <row r="576" spans="1:15">
      <c r="A576" s="7" t="s">
        <v>821</v>
      </c>
      <c r="B576" s="7" t="s">
        <v>670</v>
      </c>
      <c r="C576" s="7"/>
      <c r="D576" s="7" t="s">
        <v>796</v>
      </c>
      <c r="E576" s="7" t="s">
        <v>42</v>
      </c>
      <c r="F576" s="7">
        <v>9.35</v>
      </c>
      <c r="G576" s="20">
        <v>5.48</v>
      </c>
      <c r="H576" s="13">
        <f>F576*G576</f>
        <v>51.238</v>
      </c>
      <c r="I576" s="17">
        <v>23.54</v>
      </c>
      <c r="J576" s="13">
        <f>G576*(1+I576/100)</f>
        <v>6.769992</v>
      </c>
      <c r="K576" s="13">
        <f>F576*J576</f>
        <v>63.2994252</v>
      </c>
      <c r="L576" s="13">
        <v>5.48</v>
      </c>
      <c r="M576" s="13">
        <f>F576*L576</f>
        <v>51.238</v>
      </c>
      <c r="N576" s="13">
        <f>M576*(1+23.5400/100)</f>
        <v>63.2994252</v>
      </c>
      <c r="O576" s="17">
        <f>IF(L576=0,0,((G576-L576)/L576)*100)</f>
        <v>0</v>
      </c>
    </row>
    <row r="577" spans="1:15">
      <c r="A577" s="7" t="s">
        <v>822</v>
      </c>
      <c r="B577" s="7" t="s">
        <v>667</v>
      </c>
      <c r="C577" s="7" t="s">
        <v>33</v>
      </c>
      <c r="D577" s="7" t="s">
        <v>798</v>
      </c>
      <c r="E577" s="7" t="s">
        <v>42</v>
      </c>
      <c r="F577" s="7">
        <v>6.4</v>
      </c>
      <c r="G577" s="20">
        <v>10.69</v>
      </c>
      <c r="H577" s="13">
        <f>F577*G577</f>
        <v>68.416</v>
      </c>
      <c r="I577" s="17">
        <v>23.54</v>
      </c>
      <c r="J577" s="13">
        <f>G577*(1+I577/100)</f>
        <v>13.206426</v>
      </c>
      <c r="K577" s="13">
        <f>F577*J577</f>
        <v>84.5211264</v>
      </c>
      <c r="L577" s="13">
        <v>10.69</v>
      </c>
      <c r="M577" s="13">
        <f>F577*L577</f>
        <v>68.416</v>
      </c>
      <c r="N577" s="13">
        <f>M577*(1+23.5400/100)</f>
        <v>84.5211264</v>
      </c>
      <c r="O577" s="17">
        <f>IF(L577=0,0,((G577-L577)/L577)*100)</f>
        <v>0</v>
      </c>
    </row>
    <row r="578" spans="1:15">
      <c r="A578" s="7" t="s">
        <v>823</v>
      </c>
      <c r="B578" s="7" t="s">
        <v>800</v>
      </c>
      <c r="C578" s="7" t="s">
        <v>40</v>
      </c>
      <c r="D578" s="7" t="s">
        <v>801</v>
      </c>
      <c r="E578" s="7" t="s">
        <v>42</v>
      </c>
      <c r="F578" s="7">
        <v>2.2</v>
      </c>
      <c r="G578" s="20">
        <v>25.84</v>
      </c>
      <c r="H578" s="13">
        <f>F578*G578</f>
        <v>56.848</v>
      </c>
      <c r="I578" s="17">
        <v>23.54</v>
      </c>
      <c r="J578" s="13">
        <f>G578*(1+I578/100)</f>
        <v>31.922736</v>
      </c>
      <c r="K578" s="13">
        <f>F578*J578</f>
        <v>70.2300192</v>
      </c>
      <c r="L578" s="13">
        <v>25.84</v>
      </c>
      <c r="M578" s="13">
        <f>F578*L578</f>
        <v>56.848</v>
      </c>
      <c r="N578" s="13">
        <f>M578*(1+23.5400/100)</f>
        <v>70.2300192</v>
      </c>
      <c r="O578" s="17">
        <f>IF(L578=0,0,((G578-L578)/L578)*100)</f>
        <v>0</v>
      </c>
    </row>
    <row r="579" spans="1:15">
      <c r="A579" s="6" t="s">
        <v>824</v>
      </c>
      <c r="B579" s="6" t="s">
        <v>824</v>
      </c>
      <c r="C579" s="6" t="s">
        <v>27</v>
      </c>
      <c r="D579" s="6" t="s">
        <v>825</v>
      </c>
      <c r="E579" s="6" t="s">
        <v>27</v>
      </c>
      <c r="F579" s="6" t="s">
        <v>27</v>
      </c>
      <c r="G579" s="12" t="s">
        <v>27</v>
      </c>
      <c r="H579" s="12">
        <f>SUM(H580,H581,H582,H583,H584,H585,H586,H587,H588,H589,H590,H591,H592,H593,H594)</f>
        <v>1623.1708</v>
      </c>
      <c r="I579" s="16" t="s">
        <v>27</v>
      </c>
      <c r="J579" s="12" t="s">
        <v>27</v>
      </c>
      <c r="K579" s="12">
        <f>SUM(K580,K581,K582,K583,K584,K585,K586,K587,K588,K589,K590,K591,K592,K593,K594)</f>
        <v>2005.26520632</v>
      </c>
      <c r="L579" s="12" t="s">
        <v>27</v>
      </c>
      <c r="M579" s="12">
        <f>SUM(M580,M581,M582,M583,M584,M585,M586,M587,M588,M589,M590,M591,M592,M593,M594)</f>
        <v>1623.1708</v>
      </c>
      <c r="N579" s="12">
        <f>SUM(N580,N581,N582,N583,N584,N585,N586,N587,N588,N589,N590,N591,N592,N593,N594)</f>
        <v>2005.26520632</v>
      </c>
      <c r="O579" s="16">
        <f>IF(SUM(M580,M581,M582,M583,M584,M585,M586,M587,M588,M589,M590,M591,M592,M593,M594)=0,0,SUM(O580*M580/100,O581*M581/100,O582*M582/100,O583*M583/100,O584*M584/100,O585*M585/100,O586*M586/100,O587*M587/100,O588*M588/100,O589*M589/100,O590*M590/100,O591*M591/100,O592*M592/100,O593*M593/100,O594*M594/100)/SUM(M580,M581,M582,M583,M584,M585,M586,M587,M588,M589,M590,M591,M592,M593,M594)*100)</f>
        <v>0</v>
      </c>
    </row>
    <row r="580" spans="1:15">
      <c r="A580" s="7" t="s">
        <v>826</v>
      </c>
      <c r="B580" s="7" t="s">
        <v>51</v>
      </c>
      <c r="C580" s="7" t="s">
        <v>40</v>
      </c>
      <c r="D580" s="7" t="s">
        <v>52</v>
      </c>
      <c r="E580" s="7" t="s">
        <v>53</v>
      </c>
      <c r="F580" s="7">
        <v>0.19</v>
      </c>
      <c r="G580" s="20">
        <v>10.46</v>
      </c>
      <c r="H580" s="13">
        <f>F580*G580</f>
        <v>1.9874</v>
      </c>
      <c r="I580" s="17">
        <v>23.54</v>
      </c>
      <c r="J580" s="13">
        <f>G580*(1+I580/100)</f>
        <v>12.922284</v>
      </c>
      <c r="K580" s="13">
        <f>F580*J580</f>
        <v>2.45523396</v>
      </c>
      <c r="L580" s="13">
        <v>10.46</v>
      </c>
      <c r="M580" s="13">
        <f>F580*L580</f>
        <v>1.9874</v>
      </c>
      <c r="N580" s="13">
        <f>M580*(1+23.5400/100)</f>
        <v>2.45523396</v>
      </c>
      <c r="O580" s="17">
        <f>IF(L580=0,0,((G580-L580)/L580)*100)</f>
        <v>0</v>
      </c>
    </row>
    <row r="581" spans="1:15">
      <c r="A581" s="7" t="s">
        <v>827</v>
      </c>
      <c r="B581" s="7" t="s">
        <v>55</v>
      </c>
      <c r="C581" s="7" t="s">
        <v>40</v>
      </c>
      <c r="D581" s="7" t="s">
        <v>56</v>
      </c>
      <c r="E581" s="7" t="s">
        <v>57</v>
      </c>
      <c r="F581" s="7">
        <v>1.92</v>
      </c>
      <c r="G581" s="20">
        <v>3.22</v>
      </c>
      <c r="H581" s="13">
        <f>F581*G581</f>
        <v>6.1824</v>
      </c>
      <c r="I581" s="17">
        <v>23.54</v>
      </c>
      <c r="J581" s="13">
        <f>G581*(1+I581/100)</f>
        <v>3.977988</v>
      </c>
      <c r="K581" s="13">
        <f>F581*J581</f>
        <v>7.63773696</v>
      </c>
      <c r="L581" s="13">
        <v>3.22</v>
      </c>
      <c r="M581" s="13">
        <f>F581*L581</f>
        <v>6.1824</v>
      </c>
      <c r="N581" s="13">
        <f>M581*(1+23.5400/100)</f>
        <v>7.63773696</v>
      </c>
      <c r="O581" s="17">
        <f>IF(L581=0,0,((G581-L581)/L581)*100)</f>
        <v>0</v>
      </c>
    </row>
    <row r="582" spans="1:15">
      <c r="A582" s="7" t="s">
        <v>828</v>
      </c>
      <c r="B582" s="7" t="s">
        <v>59</v>
      </c>
      <c r="C582" s="7" t="s">
        <v>40</v>
      </c>
      <c r="D582" s="7" t="s">
        <v>60</v>
      </c>
      <c r="E582" s="7" t="s">
        <v>42</v>
      </c>
      <c r="F582" s="7">
        <v>18.5</v>
      </c>
      <c r="G582" s="20">
        <v>1.79</v>
      </c>
      <c r="H582" s="13">
        <f>F582*G582</f>
        <v>33.115</v>
      </c>
      <c r="I582" s="17">
        <v>23.54</v>
      </c>
      <c r="J582" s="13">
        <f>G582*(1+I582/100)</f>
        <v>2.211366</v>
      </c>
      <c r="K582" s="13">
        <f>F582*J582</f>
        <v>40.910271</v>
      </c>
      <c r="L582" s="13">
        <v>1.79</v>
      </c>
      <c r="M582" s="13">
        <f>F582*L582</f>
        <v>33.115</v>
      </c>
      <c r="N582" s="13">
        <f>M582*(1+23.5400/100)</f>
        <v>40.910271</v>
      </c>
      <c r="O582" s="17">
        <f>IF(L582=0,0,((G582-L582)/L582)*100)</f>
        <v>0</v>
      </c>
    </row>
    <row r="583" spans="1:15">
      <c r="A583" s="7" t="s">
        <v>829</v>
      </c>
      <c r="B583" s="7" t="s">
        <v>809</v>
      </c>
      <c r="C583" s="7" t="s">
        <v>40</v>
      </c>
      <c r="D583" s="7" t="s">
        <v>810</v>
      </c>
      <c r="E583" s="7" t="s">
        <v>35</v>
      </c>
      <c r="F583" s="7">
        <v>1.0</v>
      </c>
      <c r="G583" s="20">
        <v>87.66</v>
      </c>
      <c r="H583" s="13">
        <f>F583*G583</f>
        <v>87.66</v>
      </c>
      <c r="I583" s="17">
        <v>23.54</v>
      </c>
      <c r="J583" s="13">
        <f>G583*(1+I583/100)</f>
        <v>108.295164</v>
      </c>
      <c r="K583" s="13">
        <f>F583*J583</f>
        <v>108.295164</v>
      </c>
      <c r="L583" s="13">
        <v>87.66</v>
      </c>
      <c r="M583" s="13">
        <f>F583*L583</f>
        <v>87.66</v>
      </c>
      <c r="N583" s="13">
        <f>M583*(1+23.5400/100)</f>
        <v>108.295164</v>
      </c>
      <c r="O583" s="17">
        <f>IF(L583=0,0,((G583-L583)/L583)*100)</f>
        <v>0</v>
      </c>
    </row>
    <row r="584" spans="1:15">
      <c r="A584" s="7" t="s">
        <v>830</v>
      </c>
      <c r="B584" s="7" t="s">
        <v>68</v>
      </c>
      <c r="C584" s="7" t="s">
        <v>40</v>
      </c>
      <c r="D584" s="7" t="s">
        <v>69</v>
      </c>
      <c r="E584" s="7" t="s">
        <v>42</v>
      </c>
      <c r="F584" s="7">
        <v>18.5</v>
      </c>
      <c r="G584" s="20">
        <v>4.41</v>
      </c>
      <c r="H584" s="13">
        <f>F584*G584</f>
        <v>81.585</v>
      </c>
      <c r="I584" s="17">
        <v>23.54</v>
      </c>
      <c r="J584" s="13">
        <f>G584*(1+I584/100)</f>
        <v>5.448114</v>
      </c>
      <c r="K584" s="13">
        <f>F584*J584</f>
        <v>100.790109</v>
      </c>
      <c r="L584" s="13">
        <v>4.41</v>
      </c>
      <c r="M584" s="13">
        <f>F584*L584</f>
        <v>81.585</v>
      </c>
      <c r="N584" s="13">
        <f>M584*(1+23.5400/100)</f>
        <v>100.790109</v>
      </c>
      <c r="O584" s="17">
        <f>IF(L584=0,0,((G584-L584)/L584)*100)</f>
        <v>0</v>
      </c>
    </row>
    <row r="585" spans="1:15">
      <c r="A585" s="7" t="s">
        <v>831</v>
      </c>
      <c r="B585" s="7" t="s">
        <v>618</v>
      </c>
      <c r="C585" s="7" t="s">
        <v>40</v>
      </c>
      <c r="D585" s="7" t="s">
        <v>631</v>
      </c>
      <c r="E585" s="7" t="s">
        <v>42</v>
      </c>
      <c r="F585" s="7">
        <v>18.5</v>
      </c>
      <c r="G585" s="20">
        <v>13.63</v>
      </c>
      <c r="H585" s="13">
        <f>F585*G585</f>
        <v>252.155</v>
      </c>
      <c r="I585" s="17">
        <v>23.54</v>
      </c>
      <c r="J585" s="13">
        <f>G585*(1+I585/100)</f>
        <v>16.838502</v>
      </c>
      <c r="K585" s="13">
        <f>F585*J585</f>
        <v>311.512287</v>
      </c>
      <c r="L585" s="13">
        <v>13.63</v>
      </c>
      <c r="M585" s="13">
        <f>F585*L585</f>
        <v>252.155</v>
      </c>
      <c r="N585" s="13">
        <f>M585*(1+23.5400/100)</f>
        <v>311.512287</v>
      </c>
      <c r="O585" s="17">
        <f>IF(L585=0,0,((G585-L585)/L585)*100)</f>
        <v>0</v>
      </c>
    </row>
    <row r="586" spans="1:15">
      <c r="A586" s="7" t="s">
        <v>832</v>
      </c>
      <c r="B586" s="7" t="s">
        <v>633</v>
      </c>
      <c r="C586" s="7" t="s">
        <v>40</v>
      </c>
      <c r="D586" s="7" t="s">
        <v>634</v>
      </c>
      <c r="E586" s="7" t="s">
        <v>42</v>
      </c>
      <c r="F586" s="7">
        <v>2.2</v>
      </c>
      <c r="G586" s="20">
        <v>16.52</v>
      </c>
      <c r="H586" s="13">
        <f>F586*G586</f>
        <v>36.344</v>
      </c>
      <c r="I586" s="17">
        <v>23.54</v>
      </c>
      <c r="J586" s="13">
        <f>G586*(1+I586/100)</f>
        <v>20.408808</v>
      </c>
      <c r="K586" s="13">
        <f>F586*J586</f>
        <v>44.8993776</v>
      </c>
      <c r="L586" s="13">
        <v>16.52</v>
      </c>
      <c r="M586" s="13">
        <f>F586*L586</f>
        <v>36.344</v>
      </c>
      <c r="N586" s="13">
        <f>M586*(1+23.5400/100)</f>
        <v>44.8993776</v>
      </c>
      <c r="O586" s="17">
        <f>IF(L586=0,0,((G586-L586)/L586)*100)</f>
        <v>0</v>
      </c>
    </row>
    <row r="587" spans="1:15">
      <c r="A587" s="7" t="s">
        <v>833</v>
      </c>
      <c r="B587" s="7" t="s">
        <v>815</v>
      </c>
      <c r="C587" s="7" t="s">
        <v>33</v>
      </c>
      <c r="D587" s="7" t="s">
        <v>816</v>
      </c>
      <c r="E587" s="7" t="s">
        <v>35</v>
      </c>
      <c r="F587" s="7">
        <v>1.0</v>
      </c>
      <c r="G587" s="20">
        <v>209.51</v>
      </c>
      <c r="H587" s="13">
        <f>F587*G587</f>
        <v>209.51</v>
      </c>
      <c r="I587" s="17">
        <v>23.54</v>
      </c>
      <c r="J587" s="13">
        <f>G587*(1+I587/100)</f>
        <v>258.828654</v>
      </c>
      <c r="K587" s="13">
        <f>F587*J587</f>
        <v>258.828654</v>
      </c>
      <c r="L587" s="13">
        <v>209.51</v>
      </c>
      <c r="M587" s="13">
        <f>F587*L587</f>
        <v>209.51</v>
      </c>
      <c r="N587" s="13">
        <f>M587*(1+23.5400/100)</f>
        <v>258.828654</v>
      </c>
      <c r="O587" s="17">
        <f>IF(L587=0,0,((G587-L587)/L587)*100)</f>
        <v>0</v>
      </c>
    </row>
    <row r="588" spans="1:15">
      <c r="A588" s="7" t="s">
        <v>834</v>
      </c>
      <c r="B588" s="7" t="s">
        <v>786</v>
      </c>
      <c r="C588" s="7" t="s">
        <v>33</v>
      </c>
      <c r="D588" s="7" t="s">
        <v>787</v>
      </c>
      <c r="E588" s="7" t="s">
        <v>35</v>
      </c>
      <c r="F588" s="7">
        <v>1.0</v>
      </c>
      <c r="G588" s="20">
        <v>78.65</v>
      </c>
      <c r="H588" s="13">
        <f>F588*G588</f>
        <v>78.65</v>
      </c>
      <c r="I588" s="17">
        <v>23.54</v>
      </c>
      <c r="J588" s="13">
        <f>G588*(1+I588/100)</f>
        <v>97.16421</v>
      </c>
      <c r="K588" s="13">
        <f>F588*J588</f>
        <v>97.16421</v>
      </c>
      <c r="L588" s="13">
        <v>78.65</v>
      </c>
      <c r="M588" s="13">
        <f>F588*L588</f>
        <v>78.65</v>
      </c>
      <c r="N588" s="13">
        <f>M588*(1+23.5400/100)</f>
        <v>97.16421</v>
      </c>
      <c r="O588" s="17">
        <f>IF(L588=0,0,((G588-L588)/L588)*100)</f>
        <v>0</v>
      </c>
    </row>
    <row r="589" spans="1:15">
      <c r="A589" s="7" t="s">
        <v>835</v>
      </c>
      <c r="B589" s="7" t="s">
        <v>108</v>
      </c>
      <c r="C589" s="7" t="s">
        <v>33</v>
      </c>
      <c r="D589" s="7" t="s">
        <v>639</v>
      </c>
      <c r="E589" s="7" t="s">
        <v>42</v>
      </c>
      <c r="F589" s="7">
        <v>6.4</v>
      </c>
      <c r="G589" s="20">
        <v>6.03</v>
      </c>
      <c r="H589" s="13">
        <f>F589*G589</f>
        <v>38.592</v>
      </c>
      <c r="I589" s="17">
        <v>23.54</v>
      </c>
      <c r="J589" s="13">
        <f>G589*(1+I589/100)</f>
        <v>7.449462</v>
      </c>
      <c r="K589" s="13">
        <f>F589*J589</f>
        <v>47.6765568</v>
      </c>
      <c r="L589" s="13">
        <v>6.03</v>
      </c>
      <c r="M589" s="13">
        <f>F589*L589</f>
        <v>38.592</v>
      </c>
      <c r="N589" s="13">
        <f>M589*(1+23.5400/100)</f>
        <v>47.6765568</v>
      </c>
      <c r="O589" s="17">
        <f>IF(L589=0,0,((G589-L589)/L589)*100)</f>
        <v>0</v>
      </c>
    </row>
    <row r="590" spans="1:15">
      <c r="A590" s="7" t="s">
        <v>836</v>
      </c>
      <c r="B590" s="7" t="s">
        <v>246</v>
      </c>
      <c r="C590" s="7" t="s">
        <v>33</v>
      </c>
      <c r="D590" s="7" t="s">
        <v>641</v>
      </c>
      <c r="E590" s="7" t="s">
        <v>42</v>
      </c>
      <c r="F590" s="7">
        <v>6.4</v>
      </c>
      <c r="G590" s="20">
        <v>94.05</v>
      </c>
      <c r="H590" s="13">
        <f>F590*G590</f>
        <v>601.92</v>
      </c>
      <c r="I590" s="17">
        <v>23.54</v>
      </c>
      <c r="J590" s="13">
        <f>G590*(1+I590/100)</f>
        <v>116.18937</v>
      </c>
      <c r="K590" s="13">
        <f>F590*J590</f>
        <v>743.611968</v>
      </c>
      <c r="L590" s="13">
        <v>94.05</v>
      </c>
      <c r="M590" s="13">
        <f>F590*L590</f>
        <v>601.92</v>
      </c>
      <c r="N590" s="13">
        <f>M590*(1+23.5400/100)</f>
        <v>743.611968</v>
      </c>
      <c r="O590" s="17">
        <f>IF(L590=0,0,((G590-L590)/L590)*100)</f>
        <v>0</v>
      </c>
    </row>
    <row r="591" spans="1:15">
      <c r="A591" s="7" t="s">
        <v>837</v>
      </c>
      <c r="B591" s="7" t="s">
        <v>48</v>
      </c>
      <c r="C591" s="7" t="s">
        <v>40</v>
      </c>
      <c r="D591" s="7" t="s">
        <v>49</v>
      </c>
      <c r="E591" s="7" t="s">
        <v>42</v>
      </c>
      <c r="F591" s="7">
        <v>6.4</v>
      </c>
      <c r="G591" s="20">
        <v>7.57</v>
      </c>
      <c r="H591" s="13">
        <f>F591*G591</f>
        <v>48.448</v>
      </c>
      <c r="I591" s="17">
        <v>23.54</v>
      </c>
      <c r="J591" s="13">
        <f>G591*(1+I591/100)</f>
        <v>9.351978</v>
      </c>
      <c r="K591" s="13">
        <f>F591*J591</f>
        <v>59.8526592</v>
      </c>
      <c r="L591" s="13">
        <v>7.57</v>
      </c>
      <c r="M591" s="13">
        <f>F591*L591</f>
        <v>48.448</v>
      </c>
      <c r="N591" s="13">
        <f>M591*(1+23.5400/100)</f>
        <v>59.8526592</v>
      </c>
      <c r="O591" s="17">
        <f>IF(L591=0,0,((G591-L591)/L591)*100)</f>
        <v>0</v>
      </c>
    </row>
    <row r="592" spans="1:15">
      <c r="A592" s="7" t="s">
        <v>838</v>
      </c>
      <c r="B592" s="7" t="s">
        <v>689</v>
      </c>
      <c r="C592" s="7" t="s">
        <v>40</v>
      </c>
      <c r="D592" s="7" t="s">
        <v>794</v>
      </c>
      <c r="E592" s="7" t="s">
        <v>42</v>
      </c>
      <c r="F592" s="7">
        <v>2.2</v>
      </c>
      <c r="G592" s="20">
        <v>5.59</v>
      </c>
      <c r="H592" s="13">
        <f>F592*G592</f>
        <v>12.298</v>
      </c>
      <c r="I592" s="17">
        <v>23.54</v>
      </c>
      <c r="J592" s="13">
        <f>G592*(1+I592/100)</f>
        <v>6.905886</v>
      </c>
      <c r="K592" s="13">
        <f>F592*J592</f>
        <v>15.1929492</v>
      </c>
      <c r="L592" s="13">
        <v>5.59</v>
      </c>
      <c r="M592" s="13">
        <f>F592*L592</f>
        <v>12.298</v>
      </c>
      <c r="N592" s="13">
        <f>M592*(1+23.5400/100)</f>
        <v>15.1929492</v>
      </c>
      <c r="O592" s="17">
        <f>IF(L592=0,0,((G592-L592)/L592)*100)</f>
        <v>0</v>
      </c>
    </row>
    <row r="593" spans="1:15">
      <c r="A593" s="7" t="s">
        <v>839</v>
      </c>
      <c r="B593" s="7" t="s">
        <v>670</v>
      </c>
      <c r="C593" s="7"/>
      <c r="D593" s="7" t="s">
        <v>796</v>
      </c>
      <c r="E593" s="7" t="s">
        <v>42</v>
      </c>
      <c r="F593" s="7">
        <v>12.1</v>
      </c>
      <c r="G593" s="20">
        <v>5.48</v>
      </c>
      <c r="H593" s="13">
        <f>F593*G593</f>
        <v>66.308</v>
      </c>
      <c r="I593" s="17">
        <v>23.54</v>
      </c>
      <c r="J593" s="13">
        <f>G593*(1+I593/100)</f>
        <v>6.769992</v>
      </c>
      <c r="K593" s="13">
        <f>F593*J593</f>
        <v>81.9169032</v>
      </c>
      <c r="L593" s="13">
        <v>5.48</v>
      </c>
      <c r="M593" s="13">
        <f>F593*L593</f>
        <v>66.308</v>
      </c>
      <c r="N593" s="13">
        <f>M593*(1+23.5400/100)</f>
        <v>81.9169032</v>
      </c>
      <c r="O593" s="17">
        <f>IF(L593=0,0,((G593-L593)/L593)*100)</f>
        <v>0</v>
      </c>
    </row>
    <row r="594" spans="1:15">
      <c r="A594" s="7" t="s">
        <v>840</v>
      </c>
      <c r="B594" s="7" t="s">
        <v>667</v>
      </c>
      <c r="C594" s="7" t="s">
        <v>33</v>
      </c>
      <c r="D594" s="7" t="s">
        <v>798</v>
      </c>
      <c r="E594" s="7" t="s">
        <v>42</v>
      </c>
      <c r="F594" s="7">
        <v>6.4</v>
      </c>
      <c r="G594" s="20">
        <v>10.69</v>
      </c>
      <c r="H594" s="13">
        <f>F594*G594</f>
        <v>68.416</v>
      </c>
      <c r="I594" s="17">
        <v>23.54</v>
      </c>
      <c r="J594" s="13">
        <f>G594*(1+I594/100)</f>
        <v>13.206426</v>
      </c>
      <c r="K594" s="13">
        <f>F594*J594</f>
        <v>84.5211264</v>
      </c>
      <c r="L594" s="13">
        <v>10.69</v>
      </c>
      <c r="M594" s="13">
        <f>F594*L594</f>
        <v>68.416</v>
      </c>
      <c r="N594" s="13">
        <f>M594*(1+23.5400/100)</f>
        <v>84.5211264</v>
      </c>
      <c r="O594" s="17">
        <f>IF(L594=0,0,((G594-L594)/L594)*100)</f>
        <v>0</v>
      </c>
    </row>
    <row r="595" spans="1:15">
      <c r="A595" s="6" t="s">
        <v>841</v>
      </c>
      <c r="B595" s="6" t="s">
        <v>841</v>
      </c>
      <c r="C595" s="6" t="s">
        <v>27</v>
      </c>
      <c r="D595" s="6" t="s">
        <v>842</v>
      </c>
      <c r="E595" s="6" t="s">
        <v>27</v>
      </c>
      <c r="F595" s="6" t="s">
        <v>27</v>
      </c>
      <c r="G595" s="12" t="s">
        <v>27</v>
      </c>
      <c r="H595" s="12">
        <f>SUM(H596,H597,H598,H599,H600,H601,H602,H603,H604,H605,H606,H607,H608,H609,H610,H611)</f>
        <v>1675.6903</v>
      </c>
      <c r="I595" s="16" t="s">
        <v>27</v>
      </c>
      <c r="J595" s="12" t="s">
        <v>27</v>
      </c>
      <c r="K595" s="12">
        <f>SUM(K596,K597,K598,K599,K600,K601,K602,K603,K604,K605,K606,K607,K608,K609,K610,K611)</f>
        <v>2070.14779662</v>
      </c>
      <c r="L595" s="12" t="s">
        <v>27</v>
      </c>
      <c r="M595" s="12">
        <f>SUM(M596,M597,M598,M599,M600,M601,M602,M603,M604,M605,M606,M607,M608,M609,M610,M611)</f>
        <v>1675.6903</v>
      </c>
      <c r="N595" s="12">
        <f>SUM(N596,N597,N598,N599,N600,N601,N602,N603,N604,N605,N606,N607,N608,N609,N610,N611)</f>
        <v>2070.14779662</v>
      </c>
      <c r="O595" s="16">
        <f>IF(SUM(M596,M597,M598,M599,M600,M601,M602,M603,M604,M605,M606,M607,M608,M609,M610,M611)=0,0,SUM(O596*M596/100,O597*M597/100,O598*M598/100,O599*M599/100,O600*M600/100,O601*M601/100,O602*M602/100,O603*M603/100,O604*M604/100,O605*M605/100,O606*M606/100,O607*M607/100,O608*M608/100,O609*M609/100,O610*M610/100,O611*M611/100)/SUM(M596,M597,M598,M599,M600,M601,M602,M603,M604,M605,M606,M607,M608,M609,M610,M611)*100)</f>
        <v>0</v>
      </c>
    </row>
    <row r="596" spans="1:15">
      <c r="A596" s="7" t="s">
        <v>843</v>
      </c>
      <c r="B596" s="7" t="s">
        <v>48</v>
      </c>
      <c r="C596" s="7" t="s">
        <v>40</v>
      </c>
      <c r="D596" s="7" t="s">
        <v>49</v>
      </c>
      <c r="E596" s="7" t="s">
        <v>42</v>
      </c>
      <c r="F596" s="7">
        <v>6.4</v>
      </c>
      <c r="G596" s="20">
        <v>7.57</v>
      </c>
      <c r="H596" s="13">
        <f>F596*G596</f>
        <v>48.448</v>
      </c>
      <c r="I596" s="17">
        <v>23.54</v>
      </c>
      <c r="J596" s="13">
        <f>G596*(1+I596/100)</f>
        <v>9.351978</v>
      </c>
      <c r="K596" s="13">
        <f>F596*J596</f>
        <v>59.8526592</v>
      </c>
      <c r="L596" s="13">
        <v>7.57</v>
      </c>
      <c r="M596" s="13">
        <f>F596*L596</f>
        <v>48.448</v>
      </c>
      <c r="N596" s="13">
        <f>M596*(1+23.5400/100)</f>
        <v>59.8526592</v>
      </c>
      <c r="O596" s="17">
        <f>IF(L596=0,0,((G596-L596)/L596)*100)</f>
        <v>0</v>
      </c>
    </row>
    <row r="597" spans="1:15">
      <c r="A597" s="7" t="s">
        <v>844</v>
      </c>
      <c r="B597" s="7" t="s">
        <v>51</v>
      </c>
      <c r="C597" s="7" t="s">
        <v>40</v>
      </c>
      <c r="D597" s="7" t="s">
        <v>52</v>
      </c>
      <c r="E597" s="7" t="s">
        <v>53</v>
      </c>
      <c r="F597" s="7">
        <v>0.19</v>
      </c>
      <c r="G597" s="20">
        <v>10.46</v>
      </c>
      <c r="H597" s="13">
        <f>F597*G597</f>
        <v>1.9874</v>
      </c>
      <c r="I597" s="17">
        <v>23.54</v>
      </c>
      <c r="J597" s="13">
        <f>G597*(1+I597/100)</f>
        <v>12.922284</v>
      </c>
      <c r="K597" s="13">
        <f>F597*J597</f>
        <v>2.45523396</v>
      </c>
      <c r="L597" s="13">
        <v>10.46</v>
      </c>
      <c r="M597" s="13">
        <f>F597*L597</f>
        <v>1.9874</v>
      </c>
      <c r="N597" s="13">
        <f>M597*(1+23.5400/100)</f>
        <v>2.45523396</v>
      </c>
      <c r="O597" s="17">
        <f>IF(L597=0,0,((G597-L597)/L597)*100)</f>
        <v>0</v>
      </c>
    </row>
    <row r="598" spans="1:15">
      <c r="A598" s="7" t="s">
        <v>845</v>
      </c>
      <c r="B598" s="7" t="s">
        <v>55</v>
      </c>
      <c r="C598" s="7" t="s">
        <v>40</v>
      </c>
      <c r="D598" s="7" t="s">
        <v>56</v>
      </c>
      <c r="E598" s="7" t="s">
        <v>57</v>
      </c>
      <c r="F598" s="7">
        <v>1.92</v>
      </c>
      <c r="G598" s="20">
        <v>3.22</v>
      </c>
      <c r="H598" s="13">
        <f>F598*G598</f>
        <v>6.1824</v>
      </c>
      <c r="I598" s="17">
        <v>23.54</v>
      </c>
      <c r="J598" s="13">
        <f>G598*(1+I598/100)</f>
        <v>3.977988</v>
      </c>
      <c r="K598" s="13">
        <f>F598*J598</f>
        <v>7.63773696</v>
      </c>
      <c r="L598" s="13">
        <v>3.22</v>
      </c>
      <c r="M598" s="13">
        <f>F598*L598</f>
        <v>6.1824</v>
      </c>
      <c r="N598" s="13">
        <f>M598*(1+23.5400/100)</f>
        <v>7.63773696</v>
      </c>
      <c r="O598" s="17">
        <f>IF(L598=0,0,((G598-L598)/L598)*100)</f>
        <v>0</v>
      </c>
    </row>
    <row r="599" spans="1:15">
      <c r="A599" s="7" t="s">
        <v>846</v>
      </c>
      <c r="B599" s="7" t="s">
        <v>59</v>
      </c>
      <c r="C599" s="7" t="s">
        <v>40</v>
      </c>
      <c r="D599" s="7" t="s">
        <v>60</v>
      </c>
      <c r="E599" s="7" t="s">
        <v>42</v>
      </c>
      <c r="F599" s="7">
        <v>15.75</v>
      </c>
      <c r="G599" s="20">
        <v>1.79</v>
      </c>
      <c r="H599" s="13">
        <f>F599*G599</f>
        <v>28.1925</v>
      </c>
      <c r="I599" s="17">
        <v>23.54</v>
      </c>
      <c r="J599" s="13">
        <f>G599*(1+I599/100)</f>
        <v>2.211366</v>
      </c>
      <c r="K599" s="13">
        <f>F599*J599</f>
        <v>34.8290145</v>
      </c>
      <c r="L599" s="13">
        <v>1.79</v>
      </c>
      <c r="M599" s="13">
        <f>F599*L599</f>
        <v>28.1925</v>
      </c>
      <c r="N599" s="13">
        <f>M599*(1+23.5400/100)</f>
        <v>34.8290145</v>
      </c>
      <c r="O599" s="17">
        <f>IF(L599=0,0,((G599-L599)/L599)*100)</f>
        <v>0</v>
      </c>
    </row>
    <row r="600" spans="1:15">
      <c r="A600" s="7" t="s">
        <v>847</v>
      </c>
      <c r="B600" s="7" t="s">
        <v>809</v>
      </c>
      <c r="C600" s="7" t="s">
        <v>40</v>
      </c>
      <c r="D600" s="7" t="s">
        <v>810</v>
      </c>
      <c r="E600" s="7" t="s">
        <v>35</v>
      </c>
      <c r="F600" s="7">
        <v>1.0</v>
      </c>
      <c r="G600" s="20">
        <v>87.66</v>
      </c>
      <c r="H600" s="13">
        <f>F600*G600</f>
        <v>87.66</v>
      </c>
      <c r="I600" s="17">
        <v>23.54</v>
      </c>
      <c r="J600" s="13">
        <f>G600*(1+I600/100)</f>
        <v>108.295164</v>
      </c>
      <c r="K600" s="13">
        <f>F600*J600</f>
        <v>108.295164</v>
      </c>
      <c r="L600" s="13">
        <v>87.66</v>
      </c>
      <c r="M600" s="13">
        <f>F600*L600</f>
        <v>87.66</v>
      </c>
      <c r="N600" s="13">
        <f>M600*(1+23.5400/100)</f>
        <v>108.295164</v>
      </c>
      <c r="O600" s="17">
        <f>IF(L600=0,0,((G600-L600)/L600)*100)</f>
        <v>0</v>
      </c>
    </row>
    <row r="601" spans="1:15">
      <c r="A601" s="7" t="s">
        <v>848</v>
      </c>
      <c r="B601" s="7" t="s">
        <v>68</v>
      </c>
      <c r="C601" s="7" t="s">
        <v>40</v>
      </c>
      <c r="D601" s="7" t="s">
        <v>69</v>
      </c>
      <c r="E601" s="7" t="s">
        <v>42</v>
      </c>
      <c r="F601" s="7">
        <v>15.75</v>
      </c>
      <c r="G601" s="20">
        <v>4.41</v>
      </c>
      <c r="H601" s="13">
        <f>F601*G601</f>
        <v>69.4575</v>
      </c>
      <c r="I601" s="17">
        <v>23.54</v>
      </c>
      <c r="J601" s="13">
        <f>G601*(1+I601/100)</f>
        <v>5.448114</v>
      </c>
      <c r="K601" s="13">
        <f>F601*J601</f>
        <v>85.8077955</v>
      </c>
      <c r="L601" s="13">
        <v>4.41</v>
      </c>
      <c r="M601" s="13">
        <f>F601*L601</f>
        <v>69.4575</v>
      </c>
      <c r="N601" s="13">
        <f>M601*(1+23.5400/100)</f>
        <v>85.8077955</v>
      </c>
      <c r="O601" s="17">
        <f>IF(L601=0,0,((G601-L601)/L601)*100)</f>
        <v>0</v>
      </c>
    </row>
    <row r="602" spans="1:15">
      <c r="A602" s="7" t="s">
        <v>849</v>
      </c>
      <c r="B602" s="7" t="s">
        <v>618</v>
      </c>
      <c r="C602" s="7" t="s">
        <v>40</v>
      </c>
      <c r="D602" s="7" t="s">
        <v>631</v>
      </c>
      <c r="E602" s="7" t="s">
        <v>42</v>
      </c>
      <c r="F602" s="7">
        <v>15.75</v>
      </c>
      <c r="G602" s="20">
        <v>13.63</v>
      </c>
      <c r="H602" s="13">
        <f>F602*G602</f>
        <v>214.6725</v>
      </c>
      <c r="I602" s="17">
        <v>23.54</v>
      </c>
      <c r="J602" s="13">
        <f>G602*(1+I602/100)</f>
        <v>16.838502</v>
      </c>
      <c r="K602" s="13">
        <f>F602*J602</f>
        <v>265.2064065</v>
      </c>
      <c r="L602" s="13">
        <v>13.63</v>
      </c>
      <c r="M602" s="13">
        <f>F602*L602</f>
        <v>214.6725</v>
      </c>
      <c r="N602" s="13">
        <f>M602*(1+23.5400/100)</f>
        <v>265.2064065</v>
      </c>
      <c r="O602" s="17">
        <f>IF(L602=0,0,((G602-L602)/L602)*100)</f>
        <v>0</v>
      </c>
    </row>
    <row r="603" spans="1:15">
      <c r="A603" s="7" t="s">
        <v>850</v>
      </c>
      <c r="B603" s="7" t="s">
        <v>633</v>
      </c>
      <c r="C603" s="7" t="s">
        <v>40</v>
      </c>
      <c r="D603" s="7" t="s">
        <v>634</v>
      </c>
      <c r="E603" s="7" t="s">
        <v>42</v>
      </c>
      <c r="F603" s="7">
        <v>2.2</v>
      </c>
      <c r="G603" s="20">
        <v>16.52</v>
      </c>
      <c r="H603" s="13">
        <f>F603*G603</f>
        <v>36.344</v>
      </c>
      <c r="I603" s="17">
        <v>23.54</v>
      </c>
      <c r="J603" s="13">
        <f>G603*(1+I603/100)</f>
        <v>20.408808</v>
      </c>
      <c r="K603" s="13">
        <f>F603*J603</f>
        <v>44.8993776</v>
      </c>
      <c r="L603" s="13">
        <v>16.52</v>
      </c>
      <c r="M603" s="13">
        <f>F603*L603</f>
        <v>36.344</v>
      </c>
      <c r="N603" s="13">
        <f>M603*(1+23.5400/100)</f>
        <v>44.8993776</v>
      </c>
      <c r="O603" s="17">
        <f>IF(L603=0,0,((G603-L603)/L603)*100)</f>
        <v>0</v>
      </c>
    </row>
    <row r="604" spans="1:15">
      <c r="A604" s="7" t="s">
        <v>851</v>
      </c>
      <c r="B604" s="7" t="s">
        <v>815</v>
      </c>
      <c r="C604" s="7" t="s">
        <v>33</v>
      </c>
      <c r="D604" s="7" t="s">
        <v>816</v>
      </c>
      <c r="E604" s="7" t="s">
        <v>35</v>
      </c>
      <c r="F604" s="7">
        <v>1.0</v>
      </c>
      <c r="G604" s="20">
        <v>209.51</v>
      </c>
      <c r="H604" s="13">
        <f>F604*G604</f>
        <v>209.51</v>
      </c>
      <c r="I604" s="17">
        <v>23.54</v>
      </c>
      <c r="J604" s="13">
        <f>G604*(1+I604/100)</f>
        <v>258.828654</v>
      </c>
      <c r="K604" s="13">
        <f>F604*J604</f>
        <v>258.828654</v>
      </c>
      <c r="L604" s="13">
        <v>209.51</v>
      </c>
      <c r="M604" s="13">
        <f>F604*L604</f>
        <v>209.51</v>
      </c>
      <c r="N604" s="13">
        <f>M604*(1+23.5400/100)</f>
        <v>258.828654</v>
      </c>
      <c r="O604" s="17">
        <f>IF(L604=0,0,((G604-L604)/L604)*100)</f>
        <v>0</v>
      </c>
    </row>
    <row r="605" spans="1:15">
      <c r="A605" s="7" t="s">
        <v>852</v>
      </c>
      <c r="B605" s="7" t="s">
        <v>786</v>
      </c>
      <c r="C605" s="7" t="s">
        <v>33</v>
      </c>
      <c r="D605" s="7" t="s">
        <v>787</v>
      </c>
      <c r="E605" s="7" t="s">
        <v>35</v>
      </c>
      <c r="F605" s="7">
        <v>1.0</v>
      </c>
      <c r="G605" s="20">
        <v>78.65</v>
      </c>
      <c r="H605" s="13">
        <f>F605*G605</f>
        <v>78.65</v>
      </c>
      <c r="I605" s="17">
        <v>23.54</v>
      </c>
      <c r="J605" s="13">
        <f>G605*(1+I605/100)</f>
        <v>97.16421</v>
      </c>
      <c r="K605" s="13">
        <f>F605*J605</f>
        <v>97.16421</v>
      </c>
      <c r="L605" s="13">
        <v>78.65</v>
      </c>
      <c r="M605" s="13">
        <f>F605*L605</f>
        <v>78.65</v>
      </c>
      <c r="N605" s="13">
        <f>M605*(1+23.5400/100)</f>
        <v>97.16421</v>
      </c>
      <c r="O605" s="17">
        <f>IF(L605=0,0,((G605-L605)/L605)*100)</f>
        <v>0</v>
      </c>
    </row>
    <row r="606" spans="1:15">
      <c r="A606" s="7" t="s">
        <v>853</v>
      </c>
      <c r="B606" s="7" t="s">
        <v>108</v>
      </c>
      <c r="C606" s="7" t="s">
        <v>33</v>
      </c>
      <c r="D606" s="7" t="s">
        <v>639</v>
      </c>
      <c r="E606" s="7" t="s">
        <v>42</v>
      </c>
      <c r="F606" s="7">
        <v>6.4</v>
      </c>
      <c r="G606" s="20">
        <v>6.03</v>
      </c>
      <c r="H606" s="13">
        <f>F606*G606</f>
        <v>38.592</v>
      </c>
      <c r="I606" s="17">
        <v>23.54</v>
      </c>
      <c r="J606" s="13">
        <f>G606*(1+I606/100)</f>
        <v>7.449462</v>
      </c>
      <c r="K606" s="13">
        <f>F606*J606</f>
        <v>47.6765568</v>
      </c>
      <c r="L606" s="13">
        <v>6.03</v>
      </c>
      <c r="M606" s="13">
        <f>F606*L606</f>
        <v>38.592</v>
      </c>
      <c r="N606" s="13">
        <f>M606*(1+23.5400/100)</f>
        <v>47.6765568</v>
      </c>
      <c r="O606" s="17">
        <f>IF(L606=0,0,((G606-L606)/L606)*100)</f>
        <v>0</v>
      </c>
    </row>
    <row r="607" spans="1:15">
      <c r="A607" s="7" t="s">
        <v>854</v>
      </c>
      <c r="B607" s="7" t="s">
        <v>246</v>
      </c>
      <c r="C607" s="7" t="s">
        <v>33</v>
      </c>
      <c r="D607" s="7" t="s">
        <v>641</v>
      </c>
      <c r="E607" s="7" t="s">
        <v>42</v>
      </c>
      <c r="F607" s="7">
        <v>6.4</v>
      </c>
      <c r="G607" s="20">
        <v>94.05</v>
      </c>
      <c r="H607" s="13">
        <f>F607*G607</f>
        <v>601.92</v>
      </c>
      <c r="I607" s="17">
        <v>23.54</v>
      </c>
      <c r="J607" s="13">
        <f>G607*(1+I607/100)</f>
        <v>116.18937</v>
      </c>
      <c r="K607" s="13">
        <f>F607*J607</f>
        <v>743.611968</v>
      </c>
      <c r="L607" s="13">
        <v>94.05</v>
      </c>
      <c r="M607" s="13">
        <f>F607*L607</f>
        <v>601.92</v>
      </c>
      <c r="N607" s="13">
        <f>M607*(1+23.5400/100)</f>
        <v>743.611968</v>
      </c>
      <c r="O607" s="17">
        <f>IF(L607=0,0,((G607-L607)/L607)*100)</f>
        <v>0</v>
      </c>
    </row>
    <row r="608" spans="1:15">
      <c r="A608" s="7" t="s">
        <v>855</v>
      </c>
      <c r="B608" s="7" t="s">
        <v>689</v>
      </c>
      <c r="C608" s="7" t="s">
        <v>40</v>
      </c>
      <c r="D608" s="7" t="s">
        <v>794</v>
      </c>
      <c r="E608" s="7" t="s">
        <v>42</v>
      </c>
      <c r="F608" s="7">
        <v>2.2</v>
      </c>
      <c r="G608" s="20">
        <v>5.59</v>
      </c>
      <c r="H608" s="13">
        <f>F608*G608</f>
        <v>12.298</v>
      </c>
      <c r="I608" s="17">
        <v>23.54</v>
      </c>
      <c r="J608" s="13">
        <f>G608*(1+I608/100)</f>
        <v>6.905886</v>
      </c>
      <c r="K608" s="13">
        <f>F608*J608</f>
        <v>15.1929492</v>
      </c>
      <c r="L608" s="13">
        <v>5.59</v>
      </c>
      <c r="M608" s="13">
        <f>F608*L608</f>
        <v>12.298</v>
      </c>
      <c r="N608" s="13">
        <f>M608*(1+23.5400/100)</f>
        <v>15.1929492</v>
      </c>
      <c r="O608" s="17">
        <f>IF(L608=0,0,((G608-L608)/L608)*100)</f>
        <v>0</v>
      </c>
    </row>
    <row r="609" spans="1:15">
      <c r="A609" s="7" t="s">
        <v>856</v>
      </c>
      <c r="B609" s="7" t="s">
        <v>670</v>
      </c>
      <c r="C609" s="7"/>
      <c r="D609" s="7" t="s">
        <v>796</v>
      </c>
      <c r="E609" s="7" t="s">
        <v>42</v>
      </c>
      <c r="F609" s="7">
        <v>9.35</v>
      </c>
      <c r="G609" s="20">
        <v>5.48</v>
      </c>
      <c r="H609" s="13">
        <f>F609*G609</f>
        <v>51.238</v>
      </c>
      <c r="I609" s="17">
        <v>23.54</v>
      </c>
      <c r="J609" s="13">
        <f>G609*(1+I609/100)</f>
        <v>6.769992</v>
      </c>
      <c r="K609" s="13">
        <f>F609*J609</f>
        <v>63.2994252</v>
      </c>
      <c r="L609" s="13">
        <v>5.48</v>
      </c>
      <c r="M609" s="13">
        <f>F609*L609</f>
        <v>51.238</v>
      </c>
      <c r="N609" s="13">
        <f>M609*(1+23.5400/100)</f>
        <v>63.2994252</v>
      </c>
      <c r="O609" s="17">
        <f>IF(L609=0,0,((G609-L609)/L609)*100)</f>
        <v>0</v>
      </c>
    </row>
    <row r="610" spans="1:15">
      <c r="A610" s="7" t="s">
        <v>857</v>
      </c>
      <c r="B610" s="7" t="s">
        <v>667</v>
      </c>
      <c r="C610" s="7" t="s">
        <v>33</v>
      </c>
      <c r="D610" s="7" t="s">
        <v>798</v>
      </c>
      <c r="E610" s="7" t="s">
        <v>42</v>
      </c>
      <c r="F610" s="7">
        <v>6.4</v>
      </c>
      <c r="G610" s="20">
        <v>10.69</v>
      </c>
      <c r="H610" s="13">
        <f>F610*G610</f>
        <v>68.416</v>
      </c>
      <c r="I610" s="17">
        <v>23.54</v>
      </c>
      <c r="J610" s="13">
        <f>G610*(1+I610/100)</f>
        <v>13.206426</v>
      </c>
      <c r="K610" s="13">
        <f>F610*J610</f>
        <v>84.5211264</v>
      </c>
      <c r="L610" s="13">
        <v>10.69</v>
      </c>
      <c r="M610" s="13">
        <f>F610*L610</f>
        <v>68.416</v>
      </c>
      <c r="N610" s="13">
        <f>M610*(1+23.5400/100)</f>
        <v>84.5211264</v>
      </c>
      <c r="O610" s="17">
        <f>IF(L610=0,0,((G610-L610)/L610)*100)</f>
        <v>0</v>
      </c>
    </row>
    <row r="611" spans="1:15">
      <c r="A611" s="7" t="s">
        <v>858</v>
      </c>
      <c r="B611" s="7" t="s">
        <v>678</v>
      </c>
      <c r="C611" s="7" t="s">
        <v>40</v>
      </c>
      <c r="D611" s="7" t="s">
        <v>859</v>
      </c>
      <c r="E611" s="7" t="s">
        <v>42</v>
      </c>
      <c r="F611" s="7">
        <v>2.2</v>
      </c>
      <c r="G611" s="20">
        <v>55.51</v>
      </c>
      <c r="H611" s="13">
        <f>F611*G611</f>
        <v>122.122</v>
      </c>
      <c r="I611" s="17">
        <v>23.54</v>
      </c>
      <c r="J611" s="13">
        <f>G611*(1+I611/100)</f>
        <v>68.577054</v>
      </c>
      <c r="K611" s="13">
        <f>F611*J611</f>
        <v>150.8695188</v>
      </c>
      <c r="L611" s="13">
        <v>55.51</v>
      </c>
      <c r="M611" s="13">
        <f>F611*L611</f>
        <v>122.122</v>
      </c>
      <c r="N611" s="13">
        <f>M611*(1+23.5400/100)</f>
        <v>150.8695188</v>
      </c>
      <c r="O611" s="17">
        <f>IF(L611=0,0,((G611-L611)/L611)*100)</f>
        <v>0</v>
      </c>
    </row>
    <row r="612" spans="1:15">
      <c r="A612" s="6" t="s">
        <v>860</v>
      </c>
      <c r="B612" s="6" t="s">
        <v>860</v>
      </c>
      <c r="C612" s="6" t="s">
        <v>27</v>
      </c>
      <c r="D612" s="6" t="s">
        <v>861</v>
      </c>
      <c r="E612" s="6" t="s">
        <v>27</v>
      </c>
      <c r="F612" s="6" t="s">
        <v>27</v>
      </c>
      <c r="G612" s="12" t="s">
        <v>27</v>
      </c>
      <c r="H612" s="12">
        <f>SUM(H613,H614,H615,H616,H617,H618,H619,H620,H621,H622)</f>
        <v>961.113</v>
      </c>
      <c r="I612" s="16" t="s">
        <v>27</v>
      </c>
      <c r="J612" s="12" t="s">
        <v>27</v>
      </c>
      <c r="K612" s="12">
        <f>SUM(K613,K614,K615,K616,K617,K618,K619,K620,K621,K622)</f>
        <v>1187.3590002</v>
      </c>
      <c r="L612" s="12" t="s">
        <v>27</v>
      </c>
      <c r="M612" s="12">
        <f>SUM(M613,M614,M615,M616,M617,M618,M619,M620,M621,M622)</f>
        <v>961.113</v>
      </c>
      <c r="N612" s="12">
        <f>SUM(N613,N614,N615,N616,N617,N618,N619,N620,N621,N622)</f>
        <v>1187.3590002</v>
      </c>
      <c r="O612" s="16">
        <f>IF(SUM(M613,M614,M615,M616,M617,M618,M619,M620,M621,M622)=0,0,SUM(O613*M613/100,O614*M614/100,O615*M615/100,O616*M616/100,O617*M617/100,O618*M618/100,O619*M619/100,O620*M620/100,O621*M621/100,O622*M622/100)/SUM(M613,M614,M615,M616,M617,M618,M619,M620,M621,M622)*100)</f>
        <v>0</v>
      </c>
    </row>
    <row r="613" spans="1:15">
      <c r="A613" s="7" t="s">
        <v>862</v>
      </c>
      <c r="B613" s="7" t="s">
        <v>59</v>
      </c>
      <c r="C613" s="7" t="s">
        <v>40</v>
      </c>
      <c r="D613" s="7" t="s">
        <v>60</v>
      </c>
      <c r="E613" s="7" t="s">
        <v>42</v>
      </c>
      <c r="F613" s="7">
        <v>18.5</v>
      </c>
      <c r="G613" s="20">
        <v>1.79</v>
      </c>
      <c r="H613" s="13">
        <f>F613*G613</f>
        <v>33.115</v>
      </c>
      <c r="I613" s="17">
        <v>23.54</v>
      </c>
      <c r="J613" s="13">
        <f>G613*(1+I613/100)</f>
        <v>2.211366</v>
      </c>
      <c r="K613" s="13">
        <f>F613*J613</f>
        <v>40.910271</v>
      </c>
      <c r="L613" s="13">
        <v>1.79</v>
      </c>
      <c r="M613" s="13">
        <f>F613*L613</f>
        <v>33.115</v>
      </c>
      <c r="N613" s="13">
        <f>M613*(1+23.5400/100)</f>
        <v>40.910271</v>
      </c>
      <c r="O613" s="17">
        <f>IF(L613=0,0,((G613-L613)/L613)*100)</f>
        <v>0</v>
      </c>
    </row>
    <row r="614" spans="1:15">
      <c r="A614" s="7" t="s">
        <v>863</v>
      </c>
      <c r="B614" s="7" t="s">
        <v>809</v>
      </c>
      <c r="C614" s="7" t="s">
        <v>40</v>
      </c>
      <c r="D614" s="7" t="s">
        <v>810</v>
      </c>
      <c r="E614" s="7" t="s">
        <v>35</v>
      </c>
      <c r="F614" s="7">
        <v>1.0</v>
      </c>
      <c r="G614" s="20">
        <v>87.66</v>
      </c>
      <c r="H614" s="13">
        <f>F614*G614</f>
        <v>87.66</v>
      </c>
      <c r="I614" s="17">
        <v>23.54</v>
      </c>
      <c r="J614" s="13">
        <f>G614*(1+I614/100)</f>
        <v>108.295164</v>
      </c>
      <c r="K614" s="13">
        <f>F614*J614</f>
        <v>108.295164</v>
      </c>
      <c r="L614" s="13">
        <v>87.66</v>
      </c>
      <c r="M614" s="13">
        <f>F614*L614</f>
        <v>87.66</v>
      </c>
      <c r="N614" s="13">
        <f>M614*(1+23.5400/100)</f>
        <v>108.295164</v>
      </c>
      <c r="O614" s="17">
        <f>IF(L614=0,0,((G614-L614)/L614)*100)</f>
        <v>0</v>
      </c>
    </row>
    <row r="615" spans="1:15">
      <c r="A615" s="7" t="s">
        <v>864</v>
      </c>
      <c r="B615" s="7" t="s">
        <v>68</v>
      </c>
      <c r="C615" s="7" t="s">
        <v>40</v>
      </c>
      <c r="D615" s="7" t="s">
        <v>69</v>
      </c>
      <c r="E615" s="7" t="s">
        <v>42</v>
      </c>
      <c r="F615" s="7">
        <v>18.5</v>
      </c>
      <c r="G615" s="20">
        <v>4.41</v>
      </c>
      <c r="H615" s="13">
        <f>F615*G615</f>
        <v>81.585</v>
      </c>
      <c r="I615" s="17">
        <v>23.54</v>
      </c>
      <c r="J615" s="13">
        <f>G615*(1+I615/100)</f>
        <v>5.448114</v>
      </c>
      <c r="K615" s="13">
        <f>F615*J615</f>
        <v>100.790109</v>
      </c>
      <c r="L615" s="13">
        <v>4.41</v>
      </c>
      <c r="M615" s="13">
        <f>F615*L615</f>
        <v>81.585</v>
      </c>
      <c r="N615" s="13">
        <f>M615*(1+23.5400/100)</f>
        <v>100.790109</v>
      </c>
      <c r="O615" s="17">
        <f>IF(L615=0,0,((G615-L615)/L615)*100)</f>
        <v>0</v>
      </c>
    </row>
    <row r="616" spans="1:15">
      <c r="A616" s="7" t="s">
        <v>865</v>
      </c>
      <c r="B616" s="7" t="s">
        <v>618</v>
      </c>
      <c r="C616" s="7" t="s">
        <v>40</v>
      </c>
      <c r="D616" s="7" t="s">
        <v>631</v>
      </c>
      <c r="E616" s="7" t="s">
        <v>42</v>
      </c>
      <c r="F616" s="7">
        <v>18.5</v>
      </c>
      <c r="G616" s="20">
        <v>13.63</v>
      </c>
      <c r="H616" s="13">
        <f>F616*G616</f>
        <v>252.155</v>
      </c>
      <c r="I616" s="17">
        <v>23.54</v>
      </c>
      <c r="J616" s="13">
        <f>G616*(1+I616/100)</f>
        <v>16.838502</v>
      </c>
      <c r="K616" s="13">
        <f>F616*J616</f>
        <v>311.512287</v>
      </c>
      <c r="L616" s="13">
        <v>13.63</v>
      </c>
      <c r="M616" s="13">
        <f>F616*L616</f>
        <v>252.155</v>
      </c>
      <c r="N616" s="13">
        <f>M616*(1+23.5400/100)</f>
        <v>311.512287</v>
      </c>
      <c r="O616" s="17">
        <f>IF(L616=0,0,((G616-L616)/L616)*100)</f>
        <v>0</v>
      </c>
    </row>
    <row r="617" spans="1:15">
      <c r="A617" s="7" t="s">
        <v>866</v>
      </c>
      <c r="B617" s="7" t="s">
        <v>633</v>
      </c>
      <c r="C617" s="7" t="s">
        <v>40</v>
      </c>
      <c r="D617" s="7" t="s">
        <v>634</v>
      </c>
      <c r="E617" s="7" t="s">
        <v>42</v>
      </c>
      <c r="F617" s="7">
        <v>2.2</v>
      </c>
      <c r="G617" s="20">
        <v>16.52</v>
      </c>
      <c r="H617" s="13">
        <f>F617*G617</f>
        <v>36.344</v>
      </c>
      <c r="I617" s="17">
        <v>23.54</v>
      </c>
      <c r="J617" s="13">
        <f>G617*(1+I617/100)</f>
        <v>20.408808</v>
      </c>
      <c r="K617" s="13">
        <f>F617*J617</f>
        <v>44.8993776</v>
      </c>
      <c r="L617" s="13">
        <v>16.52</v>
      </c>
      <c r="M617" s="13">
        <f>F617*L617</f>
        <v>36.344</v>
      </c>
      <c r="N617" s="13">
        <f>M617*(1+23.5400/100)</f>
        <v>44.8993776</v>
      </c>
      <c r="O617" s="17">
        <f>IF(L617=0,0,((G617-L617)/L617)*100)</f>
        <v>0</v>
      </c>
    </row>
    <row r="618" spans="1:15">
      <c r="A618" s="7" t="s">
        <v>867</v>
      </c>
      <c r="B618" s="7" t="s">
        <v>815</v>
      </c>
      <c r="C618" s="7" t="s">
        <v>33</v>
      </c>
      <c r="D618" s="7" t="s">
        <v>816</v>
      </c>
      <c r="E618" s="7" t="s">
        <v>35</v>
      </c>
      <c r="F618" s="7">
        <v>1.0</v>
      </c>
      <c r="G618" s="20">
        <v>209.51</v>
      </c>
      <c r="H618" s="13">
        <f>F618*G618</f>
        <v>209.51</v>
      </c>
      <c r="I618" s="17">
        <v>23.54</v>
      </c>
      <c r="J618" s="13">
        <f>G618*(1+I618/100)</f>
        <v>258.828654</v>
      </c>
      <c r="K618" s="13">
        <f>F618*J618</f>
        <v>258.828654</v>
      </c>
      <c r="L618" s="13">
        <v>209.51</v>
      </c>
      <c r="M618" s="13">
        <f>F618*L618</f>
        <v>209.51</v>
      </c>
      <c r="N618" s="13">
        <f>M618*(1+23.5400/100)</f>
        <v>258.828654</v>
      </c>
      <c r="O618" s="17">
        <f>IF(L618=0,0,((G618-L618)/L618)*100)</f>
        <v>0</v>
      </c>
    </row>
    <row r="619" spans="1:15">
      <c r="A619" s="7" t="s">
        <v>868</v>
      </c>
      <c r="B619" s="7" t="s">
        <v>786</v>
      </c>
      <c r="C619" s="7" t="s">
        <v>33</v>
      </c>
      <c r="D619" s="7" t="s">
        <v>787</v>
      </c>
      <c r="E619" s="7" t="s">
        <v>35</v>
      </c>
      <c r="F619" s="7">
        <v>1.0</v>
      </c>
      <c r="G619" s="20">
        <v>78.65</v>
      </c>
      <c r="H619" s="13">
        <f>F619*G619</f>
        <v>78.65</v>
      </c>
      <c r="I619" s="17">
        <v>23.54</v>
      </c>
      <c r="J619" s="13">
        <f>G619*(1+I619/100)</f>
        <v>97.16421</v>
      </c>
      <c r="K619" s="13">
        <f>F619*J619</f>
        <v>97.16421</v>
      </c>
      <c r="L619" s="13">
        <v>78.65</v>
      </c>
      <c r="M619" s="13">
        <f>F619*L619</f>
        <v>78.65</v>
      </c>
      <c r="N619" s="13">
        <f>M619*(1+23.5400/100)</f>
        <v>97.16421</v>
      </c>
      <c r="O619" s="17">
        <f>IF(L619=0,0,((G619-L619)/L619)*100)</f>
        <v>0</v>
      </c>
    </row>
    <row r="620" spans="1:15">
      <c r="A620" s="7" t="s">
        <v>869</v>
      </c>
      <c r="B620" s="7" t="s">
        <v>689</v>
      </c>
      <c r="C620" s="7" t="s">
        <v>40</v>
      </c>
      <c r="D620" s="7" t="s">
        <v>794</v>
      </c>
      <c r="E620" s="7" t="s">
        <v>42</v>
      </c>
      <c r="F620" s="7">
        <v>2.2</v>
      </c>
      <c r="G620" s="20">
        <v>5.59</v>
      </c>
      <c r="H620" s="13">
        <f>F620*G620</f>
        <v>12.298</v>
      </c>
      <c r="I620" s="17">
        <v>23.54</v>
      </c>
      <c r="J620" s="13">
        <f>G620*(1+I620/100)</f>
        <v>6.905886</v>
      </c>
      <c r="K620" s="13">
        <f>F620*J620</f>
        <v>15.1929492</v>
      </c>
      <c r="L620" s="13">
        <v>5.59</v>
      </c>
      <c r="M620" s="13">
        <f>F620*L620</f>
        <v>12.298</v>
      </c>
      <c r="N620" s="13">
        <f>M620*(1+23.5400/100)</f>
        <v>15.1929492</v>
      </c>
      <c r="O620" s="17">
        <f>IF(L620=0,0,((G620-L620)/L620)*100)</f>
        <v>0</v>
      </c>
    </row>
    <row r="621" spans="1:15">
      <c r="A621" s="7" t="s">
        <v>870</v>
      </c>
      <c r="B621" s="7" t="s">
        <v>670</v>
      </c>
      <c r="C621" s="7"/>
      <c r="D621" s="7" t="s">
        <v>796</v>
      </c>
      <c r="E621" s="7" t="s">
        <v>42</v>
      </c>
      <c r="F621" s="7">
        <v>18.5</v>
      </c>
      <c r="G621" s="20">
        <v>5.48</v>
      </c>
      <c r="H621" s="13">
        <f>F621*G621</f>
        <v>101.38</v>
      </c>
      <c r="I621" s="17">
        <v>23.54</v>
      </c>
      <c r="J621" s="13">
        <f>G621*(1+I621/100)</f>
        <v>6.769992</v>
      </c>
      <c r="K621" s="13">
        <f>F621*J621</f>
        <v>125.244852</v>
      </c>
      <c r="L621" s="13">
        <v>5.48</v>
      </c>
      <c r="M621" s="13">
        <f>F621*L621</f>
        <v>101.38</v>
      </c>
      <c r="N621" s="13">
        <f>M621*(1+23.5400/100)</f>
        <v>125.244852</v>
      </c>
      <c r="O621" s="17">
        <f>IF(L621=0,0,((G621-L621)/L621)*100)</f>
        <v>0</v>
      </c>
    </row>
    <row r="622" spans="1:15">
      <c r="A622" s="7" t="s">
        <v>871</v>
      </c>
      <c r="B622" s="7" t="s">
        <v>667</v>
      </c>
      <c r="C622" s="7" t="s">
        <v>33</v>
      </c>
      <c r="D622" s="7" t="s">
        <v>798</v>
      </c>
      <c r="E622" s="7" t="s">
        <v>42</v>
      </c>
      <c r="F622" s="7">
        <v>6.4</v>
      </c>
      <c r="G622" s="20">
        <v>10.69</v>
      </c>
      <c r="H622" s="13">
        <f>F622*G622</f>
        <v>68.416</v>
      </c>
      <c r="I622" s="17">
        <v>23.54</v>
      </c>
      <c r="J622" s="13">
        <f>G622*(1+I622/100)</f>
        <v>13.206426</v>
      </c>
      <c r="K622" s="13">
        <f>F622*J622</f>
        <v>84.5211264</v>
      </c>
      <c r="L622" s="13">
        <v>10.69</v>
      </c>
      <c r="M622" s="13">
        <f>F622*L622</f>
        <v>68.416</v>
      </c>
      <c r="N622" s="13">
        <f>M622*(1+23.5400/100)</f>
        <v>84.5211264</v>
      </c>
      <c r="O622" s="17">
        <f>IF(L622=0,0,((G622-L622)/L622)*100)</f>
        <v>0</v>
      </c>
    </row>
    <row r="623" spans="1:15">
      <c r="A623" s="6" t="s">
        <v>872</v>
      </c>
      <c r="B623" s="6" t="s">
        <v>872</v>
      </c>
      <c r="C623" s="6" t="s">
        <v>27</v>
      </c>
      <c r="D623" s="6" t="s">
        <v>873</v>
      </c>
      <c r="E623" s="6" t="s">
        <v>27</v>
      </c>
      <c r="F623" s="6" t="s">
        <v>27</v>
      </c>
      <c r="G623" s="12" t="s">
        <v>27</v>
      </c>
      <c r="H623" s="12">
        <f>SUM(H624,H625,H626,H627,H628,H629,H630,H631,H632,H633,H634)</f>
        <v>1013.6325</v>
      </c>
      <c r="I623" s="16" t="s">
        <v>27</v>
      </c>
      <c r="J623" s="12" t="s">
        <v>27</v>
      </c>
      <c r="K623" s="12">
        <f>SUM(K624,K625,K626,K627,K628,K629,K630,K631,K632,K633,K634)</f>
        <v>1252.2415905</v>
      </c>
      <c r="L623" s="12" t="s">
        <v>27</v>
      </c>
      <c r="M623" s="12">
        <f>SUM(M624,M625,M626,M627,M628,M629,M630,M631,M632,M633,M634)</f>
        <v>1013.6325</v>
      </c>
      <c r="N623" s="12">
        <f>SUM(N624,N625,N626,N627,N628,N629,N630,N631,N632,N633,N634)</f>
        <v>1252.2415905</v>
      </c>
      <c r="O623" s="16">
        <f>IF(SUM(M624,M625,M626,M627,M628,M629,M630,M631,M632,M633,M634)=0,0,SUM(O624*M624/100,O625*M625/100,O626*M626/100,O627*M627/100,O628*M628/100,O629*M629/100,O630*M630/100,O631*M631/100,O632*M632/100,O633*M633/100,O634*M634/100)/SUM(M624,M625,M626,M627,M628,M629,M630,M631,M632,M633,M634)*100)</f>
        <v>0</v>
      </c>
    </row>
    <row r="624" spans="1:15">
      <c r="A624" s="7" t="s">
        <v>874</v>
      </c>
      <c r="B624" s="7" t="s">
        <v>59</v>
      </c>
      <c r="C624" s="7" t="s">
        <v>40</v>
      </c>
      <c r="D624" s="7" t="s">
        <v>60</v>
      </c>
      <c r="E624" s="7" t="s">
        <v>42</v>
      </c>
      <c r="F624" s="7">
        <v>15.75</v>
      </c>
      <c r="G624" s="20">
        <v>1.79</v>
      </c>
      <c r="H624" s="13">
        <f>F624*G624</f>
        <v>28.1925</v>
      </c>
      <c r="I624" s="17">
        <v>23.54</v>
      </c>
      <c r="J624" s="13">
        <f>G624*(1+I624/100)</f>
        <v>2.211366</v>
      </c>
      <c r="K624" s="13">
        <f>F624*J624</f>
        <v>34.8290145</v>
      </c>
      <c r="L624" s="13">
        <v>1.79</v>
      </c>
      <c r="M624" s="13">
        <f>F624*L624</f>
        <v>28.1925</v>
      </c>
      <c r="N624" s="13">
        <f>M624*(1+23.5400/100)</f>
        <v>34.8290145</v>
      </c>
      <c r="O624" s="17">
        <f>IF(L624=0,0,((G624-L624)/L624)*100)</f>
        <v>0</v>
      </c>
    </row>
    <row r="625" spans="1:15">
      <c r="A625" s="7" t="s">
        <v>875</v>
      </c>
      <c r="B625" s="7" t="s">
        <v>809</v>
      </c>
      <c r="C625" s="7" t="s">
        <v>40</v>
      </c>
      <c r="D625" s="7" t="s">
        <v>810</v>
      </c>
      <c r="E625" s="7" t="s">
        <v>35</v>
      </c>
      <c r="F625" s="7">
        <v>1.0</v>
      </c>
      <c r="G625" s="20">
        <v>87.66</v>
      </c>
      <c r="H625" s="13">
        <f>F625*G625</f>
        <v>87.66</v>
      </c>
      <c r="I625" s="17">
        <v>23.54</v>
      </c>
      <c r="J625" s="13">
        <f>G625*(1+I625/100)</f>
        <v>108.295164</v>
      </c>
      <c r="K625" s="13">
        <f>F625*J625</f>
        <v>108.295164</v>
      </c>
      <c r="L625" s="13">
        <v>87.66</v>
      </c>
      <c r="M625" s="13">
        <f>F625*L625</f>
        <v>87.66</v>
      </c>
      <c r="N625" s="13">
        <f>M625*(1+23.5400/100)</f>
        <v>108.295164</v>
      </c>
      <c r="O625" s="17">
        <f>IF(L625=0,0,((G625-L625)/L625)*100)</f>
        <v>0</v>
      </c>
    </row>
    <row r="626" spans="1:15">
      <c r="A626" s="7" t="s">
        <v>876</v>
      </c>
      <c r="B626" s="7" t="s">
        <v>68</v>
      </c>
      <c r="C626" s="7" t="s">
        <v>40</v>
      </c>
      <c r="D626" s="7" t="s">
        <v>69</v>
      </c>
      <c r="E626" s="7" t="s">
        <v>42</v>
      </c>
      <c r="F626" s="7">
        <v>15.75</v>
      </c>
      <c r="G626" s="20">
        <v>4.41</v>
      </c>
      <c r="H626" s="13">
        <f>F626*G626</f>
        <v>69.4575</v>
      </c>
      <c r="I626" s="17">
        <v>23.54</v>
      </c>
      <c r="J626" s="13">
        <f>G626*(1+I626/100)</f>
        <v>5.448114</v>
      </c>
      <c r="K626" s="13">
        <f>F626*J626</f>
        <v>85.8077955</v>
      </c>
      <c r="L626" s="13">
        <v>4.41</v>
      </c>
      <c r="M626" s="13">
        <f>F626*L626</f>
        <v>69.4575</v>
      </c>
      <c r="N626" s="13">
        <f>M626*(1+23.5400/100)</f>
        <v>85.8077955</v>
      </c>
      <c r="O626" s="17">
        <f>IF(L626=0,0,((G626-L626)/L626)*100)</f>
        <v>0</v>
      </c>
    </row>
    <row r="627" spans="1:15">
      <c r="A627" s="7" t="s">
        <v>877</v>
      </c>
      <c r="B627" s="7" t="s">
        <v>618</v>
      </c>
      <c r="C627" s="7" t="s">
        <v>40</v>
      </c>
      <c r="D627" s="7" t="s">
        <v>631</v>
      </c>
      <c r="E627" s="7" t="s">
        <v>42</v>
      </c>
      <c r="F627" s="7">
        <v>15.75</v>
      </c>
      <c r="G627" s="20">
        <v>13.63</v>
      </c>
      <c r="H627" s="13">
        <f>F627*G627</f>
        <v>214.6725</v>
      </c>
      <c r="I627" s="17">
        <v>23.54</v>
      </c>
      <c r="J627" s="13">
        <f>G627*(1+I627/100)</f>
        <v>16.838502</v>
      </c>
      <c r="K627" s="13">
        <f>F627*J627</f>
        <v>265.2064065</v>
      </c>
      <c r="L627" s="13">
        <v>13.63</v>
      </c>
      <c r="M627" s="13">
        <f>F627*L627</f>
        <v>214.6725</v>
      </c>
      <c r="N627" s="13">
        <f>M627*(1+23.5400/100)</f>
        <v>265.2064065</v>
      </c>
      <c r="O627" s="17">
        <f>IF(L627=0,0,((G627-L627)/L627)*100)</f>
        <v>0</v>
      </c>
    </row>
    <row r="628" spans="1:15">
      <c r="A628" s="7" t="s">
        <v>878</v>
      </c>
      <c r="B628" s="7" t="s">
        <v>633</v>
      </c>
      <c r="C628" s="7" t="s">
        <v>40</v>
      </c>
      <c r="D628" s="7" t="s">
        <v>634</v>
      </c>
      <c r="E628" s="7" t="s">
        <v>42</v>
      </c>
      <c r="F628" s="7">
        <v>2.2</v>
      </c>
      <c r="G628" s="20">
        <v>16.52</v>
      </c>
      <c r="H628" s="13">
        <f>F628*G628</f>
        <v>36.344</v>
      </c>
      <c r="I628" s="17">
        <v>23.54</v>
      </c>
      <c r="J628" s="13">
        <f>G628*(1+I628/100)</f>
        <v>20.408808</v>
      </c>
      <c r="K628" s="13">
        <f>F628*J628</f>
        <v>44.8993776</v>
      </c>
      <c r="L628" s="13">
        <v>16.52</v>
      </c>
      <c r="M628" s="13">
        <f>F628*L628</f>
        <v>36.344</v>
      </c>
      <c r="N628" s="13">
        <f>M628*(1+23.5400/100)</f>
        <v>44.8993776</v>
      </c>
      <c r="O628" s="17">
        <f>IF(L628=0,0,((G628-L628)/L628)*100)</f>
        <v>0</v>
      </c>
    </row>
    <row r="629" spans="1:15">
      <c r="A629" s="7" t="s">
        <v>879</v>
      </c>
      <c r="B629" s="7" t="s">
        <v>815</v>
      </c>
      <c r="C629" s="7" t="s">
        <v>33</v>
      </c>
      <c r="D629" s="7" t="s">
        <v>816</v>
      </c>
      <c r="E629" s="7" t="s">
        <v>35</v>
      </c>
      <c r="F629" s="7">
        <v>1.0</v>
      </c>
      <c r="G629" s="20">
        <v>209.51</v>
      </c>
      <c r="H629" s="13">
        <f>F629*G629</f>
        <v>209.51</v>
      </c>
      <c r="I629" s="17">
        <v>23.54</v>
      </c>
      <c r="J629" s="13">
        <f>G629*(1+I629/100)</f>
        <v>258.828654</v>
      </c>
      <c r="K629" s="13">
        <f>F629*J629</f>
        <v>258.828654</v>
      </c>
      <c r="L629" s="13">
        <v>209.51</v>
      </c>
      <c r="M629" s="13">
        <f>F629*L629</f>
        <v>209.51</v>
      </c>
      <c r="N629" s="13">
        <f>M629*(1+23.5400/100)</f>
        <v>258.828654</v>
      </c>
      <c r="O629" s="17">
        <f>IF(L629=0,0,((G629-L629)/L629)*100)</f>
        <v>0</v>
      </c>
    </row>
    <row r="630" spans="1:15">
      <c r="A630" s="7" t="s">
        <v>880</v>
      </c>
      <c r="B630" s="7" t="s">
        <v>786</v>
      </c>
      <c r="C630" s="7" t="s">
        <v>33</v>
      </c>
      <c r="D630" s="7" t="s">
        <v>787</v>
      </c>
      <c r="E630" s="7" t="s">
        <v>35</v>
      </c>
      <c r="F630" s="7">
        <v>1.0</v>
      </c>
      <c r="G630" s="20">
        <v>78.65</v>
      </c>
      <c r="H630" s="13">
        <f>F630*G630</f>
        <v>78.65</v>
      </c>
      <c r="I630" s="17">
        <v>23.54</v>
      </c>
      <c r="J630" s="13">
        <f>G630*(1+I630/100)</f>
        <v>97.16421</v>
      </c>
      <c r="K630" s="13">
        <f>F630*J630</f>
        <v>97.16421</v>
      </c>
      <c r="L630" s="13">
        <v>78.65</v>
      </c>
      <c r="M630" s="13">
        <f>F630*L630</f>
        <v>78.65</v>
      </c>
      <c r="N630" s="13">
        <f>M630*(1+23.5400/100)</f>
        <v>97.16421</v>
      </c>
      <c r="O630" s="17">
        <f>IF(L630=0,0,((G630-L630)/L630)*100)</f>
        <v>0</v>
      </c>
    </row>
    <row r="631" spans="1:15">
      <c r="A631" s="7" t="s">
        <v>881</v>
      </c>
      <c r="B631" s="7" t="s">
        <v>689</v>
      </c>
      <c r="C631" s="7" t="s">
        <v>40</v>
      </c>
      <c r="D631" s="7" t="s">
        <v>794</v>
      </c>
      <c r="E631" s="7" t="s">
        <v>42</v>
      </c>
      <c r="F631" s="7">
        <v>2.2</v>
      </c>
      <c r="G631" s="20">
        <v>5.59</v>
      </c>
      <c r="H631" s="13">
        <f>F631*G631</f>
        <v>12.298</v>
      </c>
      <c r="I631" s="17">
        <v>23.54</v>
      </c>
      <c r="J631" s="13">
        <f>G631*(1+I631/100)</f>
        <v>6.905886</v>
      </c>
      <c r="K631" s="13">
        <f>F631*J631</f>
        <v>15.1929492</v>
      </c>
      <c r="L631" s="13">
        <v>5.59</v>
      </c>
      <c r="M631" s="13">
        <f>F631*L631</f>
        <v>12.298</v>
      </c>
      <c r="N631" s="13">
        <f>M631*(1+23.5400/100)</f>
        <v>15.1929492</v>
      </c>
      <c r="O631" s="17">
        <f>IF(L631=0,0,((G631-L631)/L631)*100)</f>
        <v>0</v>
      </c>
    </row>
    <row r="632" spans="1:15">
      <c r="A632" s="7" t="s">
        <v>882</v>
      </c>
      <c r="B632" s="7" t="s">
        <v>670</v>
      </c>
      <c r="C632" s="7"/>
      <c r="D632" s="7" t="s">
        <v>796</v>
      </c>
      <c r="E632" s="7" t="s">
        <v>42</v>
      </c>
      <c r="F632" s="7">
        <v>15.75</v>
      </c>
      <c r="G632" s="20">
        <v>5.48</v>
      </c>
      <c r="H632" s="13">
        <f>F632*G632</f>
        <v>86.31</v>
      </c>
      <c r="I632" s="17">
        <v>23.54</v>
      </c>
      <c r="J632" s="13">
        <f>G632*(1+I632/100)</f>
        <v>6.769992</v>
      </c>
      <c r="K632" s="13">
        <f>F632*J632</f>
        <v>106.627374</v>
      </c>
      <c r="L632" s="13">
        <v>5.48</v>
      </c>
      <c r="M632" s="13">
        <f>F632*L632</f>
        <v>86.31</v>
      </c>
      <c r="N632" s="13">
        <f>M632*(1+23.5400/100)</f>
        <v>106.627374</v>
      </c>
      <c r="O632" s="17">
        <f>IF(L632=0,0,((G632-L632)/L632)*100)</f>
        <v>0</v>
      </c>
    </row>
    <row r="633" spans="1:15">
      <c r="A633" s="7" t="s">
        <v>883</v>
      </c>
      <c r="B633" s="7" t="s">
        <v>667</v>
      </c>
      <c r="C633" s="7" t="s">
        <v>33</v>
      </c>
      <c r="D633" s="7" t="s">
        <v>798</v>
      </c>
      <c r="E633" s="7" t="s">
        <v>42</v>
      </c>
      <c r="F633" s="7">
        <v>6.4</v>
      </c>
      <c r="G633" s="20">
        <v>10.69</v>
      </c>
      <c r="H633" s="13">
        <f>F633*G633</f>
        <v>68.416</v>
      </c>
      <c r="I633" s="17">
        <v>23.54</v>
      </c>
      <c r="J633" s="13">
        <f>G633*(1+I633/100)</f>
        <v>13.206426</v>
      </c>
      <c r="K633" s="13">
        <f>F633*J633</f>
        <v>84.5211264</v>
      </c>
      <c r="L633" s="13">
        <v>10.69</v>
      </c>
      <c r="M633" s="13">
        <f>F633*L633</f>
        <v>68.416</v>
      </c>
      <c r="N633" s="13">
        <f>M633*(1+23.5400/100)</f>
        <v>84.5211264</v>
      </c>
      <c r="O633" s="17">
        <f>IF(L633=0,0,((G633-L633)/L633)*100)</f>
        <v>0</v>
      </c>
    </row>
    <row r="634" spans="1:15">
      <c r="A634" s="7" t="s">
        <v>884</v>
      </c>
      <c r="B634" s="7" t="s">
        <v>678</v>
      </c>
      <c r="C634" s="7" t="s">
        <v>40</v>
      </c>
      <c r="D634" s="7" t="s">
        <v>859</v>
      </c>
      <c r="E634" s="7" t="s">
        <v>42</v>
      </c>
      <c r="F634" s="7">
        <v>2.2</v>
      </c>
      <c r="G634" s="20">
        <v>55.51</v>
      </c>
      <c r="H634" s="13">
        <f>F634*G634</f>
        <v>122.122</v>
      </c>
      <c r="I634" s="17">
        <v>23.54</v>
      </c>
      <c r="J634" s="13">
        <f>G634*(1+I634/100)</f>
        <v>68.577054</v>
      </c>
      <c r="K634" s="13">
        <f>F634*J634</f>
        <v>150.8695188</v>
      </c>
      <c r="L634" s="13">
        <v>55.51</v>
      </c>
      <c r="M634" s="13">
        <f>F634*L634</f>
        <v>122.122</v>
      </c>
      <c r="N634" s="13">
        <f>M634*(1+23.5400/100)</f>
        <v>150.8695188</v>
      </c>
      <c r="O634" s="17">
        <f>IF(L634=0,0,((G634-L634)/L634)*100)</f>
        <v>0</v>
      </c>
    </row>
    <row r="635" spans="1:15">
      <c r="A635" s="6" t="s">
        <v>885</v>
      </c>
      <c r="B635" s="6" t="s">
        <v>885</v>
      </c>
      <c r="C635" s="6" t="s">
        <v>27</v>
      </c>
      <c r="D635" s="6" t="s">
        <v>886</v>
      </c>
      <c r="E635" s="6" t="s">
        <v>27</v>
      </c>
      <c r="F635" s="6" t="s">
        <v>27</v>
      </c>
      <c r="G635" s="12" t="s">
        <v>27</v>
      </c>
      <c r="H635" s="12">
        <f>SUM(H636,H637,H638,H639,H640,H641,H642,H643,H644,H645)</f>
        <v>973.169</v>
      </c>
      <c r="I635" s="16" t="s">
        <v>27</v>
      </c>
      <c r="J635" s="12" t="s">
        <v>27</v>
      </c>
      <c r="K635" s="12">
        <f>SUM(K636,K637,K638,K639,K640,K641,K642,K643,K644,K645)</f>
        <v>1202.2529826</v>
      </c>
      <c r="L635" s="12" t="s">
        <v>27</v>
      </c>
      <c r="M635" s="12">
        <f>SUM(M636,M637,M638,M639,M640,M641,M642,M643,M644,M645)</f>
        <v>973.169</v>
      </c>
      <c r="N635" s="12">
        <f>SUM(N636,N637,N638,N639,N640,N641,N642,N643,N644,N645)</f>
        <v>1202.2529826</v>
      </c>
      <c r="O635" s="16">
        <f>IF(SUM(M636,M637,M638,M639,M640,M641,M642,M643,M644,M645)=0,0,SUM(O636*M636/100,O637*M637/100,O638*M638/100,O639*M639/100,O640*M640/100,O641*M641/100,O642*M642/100,O643*M643/100,O644*M644/100,O645*M645/100)/SUM(M636,M637,M638,M639,M640,M641,M642,M643,M644,M645)*100)</f>
        <v>0</v>
      </c>
    </row>
    <row r="636" spans="1:15">
      <c r="A636" s="7" t="s">
        <v>887</v>
      </c>
      <c r="B636" s="7" t="s">
        <v>59</v>
      </c>
      <c r="C636" s="7" t="s">
        <v>40</v>
      </c>
      <c r="D636" s="7" t="s">
        <v>60</v>
      </c>
      <c r="E636" s="7" t="s">
        <v>42</v>
      </c>
      <c r="F636" s="7">
        <v>18.5</v>
      </c>
      <c r="G636" s="20">
        <v>1.79</v>
      </c>
      <c r="H636" s="13">
        <f>F636*G636</f>
        <v>33.115</v>
      </c>
      <c r="I636" s="17">
        <v>23.54</v>
      </c>
      <c r="J636" s="13">
        <f>G636*(1+I636/100)</f>
        <v>2.211366</v>
      </c>
      <c r="K636" s="13">
        <f>F636*J636</f>
        <v>40.910271</v>
      </c>
      <c r="L636" s="13">
        <v>1.79</v>
      </c>
      <c r="M636" s="13">
        <f>F636*L636</f>
        <v>33.115</v>
      </c>
      <c r="N636" s="13">
        <f>M636*(1+23.5400/100)</f>
        <v>40.910271</v>
      </c>
      <c r="O636" s="17">
        <f>IF(L636=0,0,((G636-L636)/L636)*100)</f>
        <v>0</v>
      </c>
    </row>
    <row r="637" spans="1:15">
      <c r="A637" s="7" t="s">
        <v>888</v>
      </c>
      <c r="B637" s="7" t="s">
        <v>809</v>
      </c>
      <c r="C637" s="7" t="s">
        <v>40</v>
      </c>
      <c r="D637" s="7" t="s">
        <v>810</v>
      </c>
      <c r="E637" s="7" t="s">
        <v>35</v>
      </c>
      <c r="F637" s="7">
        <v>1.0</v>
      </c>
      <c r="G637" s="20">
        <v>87.66</v>
      </c>
      <c r="H637" s="13">
        <f>F637*G637</f>
        <v>87.66</v>
      </c>
      <c r="I637" s="17">
        <v>23.54</v>
      </c>
      <c r="J637" s="13">
        <f>G637*(1+I637/100)</f>
        <v>108.295164</v>
      </c>
      <c r="K637" s="13">
        <f>F637*J637</f>
        <v>108.295164</v>
      </c>
      <c r="L637" s="13">
        <v>87.66</v>
      </c>
      <c r="M637" s="13">
        <f>F637*L637</f>
        <v>87.66</v>
      </c>
      <c r="N637" s="13">
        <f>M637*(1+23.5400/100)</f>
        <v>108.295164</v>
      </c>
      <c r="O637" s="17">
        <f>IF(L637=0,0,((G637-L637)/L637)*100)</f>
        <v>0</v>
      </c>
    </row>
    <row r="638" spans="1:15">
      <c r="A638" s="7" t="s">
        <v>889</v>
      </c>
      <c r="B638" s="7" t="s">
        <v>68</v>
      </c>
      <c r="C638" s="7" t="s">
        <v>40</v>
      </c>
      <c r="D638" s="7" t="s">
        <v>69</v>
      </c>
      <c r="E638" s="7" t="s">
        <v>42</v>
      </c>
      <c r="F638" s="7">
        <v>18.5</v>
      </c>
      <c r="G638" s="20">
        <v>4.41</v>
      </c>
      <c r="H638" s="13">
        <f>F638*G638</f>
        <v>81.585</v>
      </c>
      <c r="I638" s="17">
        <v>23.54</v>
      </c>
      <c r="J638" s="13">
        <f>G638*(1+I638/100)</f>
        <v>5.448114</v>
      </c>
      <c r="K638" s="13">
        <f>F638*J638</f>
        <v>100.790109</v>
      </c>
      <c r="L638" s="13">
        <v>4.41</v>
      </c>
      <c r="M638" s="13">
        <f>F638*L638</f>
        <v>81.585</v>
      </c>
      <c r="N638" s="13">
        <f>M638*(1+23.5400/100)</f>
        <v>100.790109</v>
      </c>
      <c r="O638" s="17">
        <f>IF(L638=0,0,((G638-L638)/L638)*100)</f>
        <v>0</v>
      </c>
    </row>
    <row r="639" spans="1:15">
      <c r="A639" s="7" t="s">
        <v>890</v>
      </c>
      <c r="B639" s="7" t="s">
        <v>618</v>
      </c>
      <c r="C639" s="7" t="s">
        <v>40</v>
      </c>
      <c r="D639" s="7" t="s">
        <v>631</v>
      </c>
      <c r="E639" s="7" t="s">
        <v>42</v>
      </c>
      <c r="F639" s="7">
        <v>18.5</v>
      </c>
      <c r="G639" s="20">
        <v>13.63</v>
      </c>
      <c r="H639" s="13">
        <f>F639*G639</f>
        <v>252.155</v>
      </c>
      <c r="I639" s="17">
        <v>23.54</v>
      </c>
      <c r="J639" s="13">
        <f>G639*(1+I639/100)</f>
        <v>16.838502</v>
      </c>
      <c r="K639" s="13">
        <f>F639*J639</f>
        <v>311.512287</v>
      </c>
      <c r="L639" s="13">
        <v>13.63</v>
      </c>
      <c r="M639" s="13">
        <f>F639*L639</f>
        <v>252.155</v>
      </c>
      <c r="N639" s="13">
        <f>M639*(1+23.5400/100)</f>
        <v>311.512287</v>
      </c>
      <c r="O639" s="17">
        <f>IF(L639=0,0,((G639-L639)/L639)*100)</f>
        <v>0</v>
      </c>
    </row>
    <row r="640" spans="1:15">
      <c r="A640" s="7" t="s">
        <v>891</v>
      </c>
      <c r="B640" s="7" t="s">
        <v>633</v>
      </c>
      <c r="C640" s="7" t="s">
        <v>40</v>
      </c>
      <c r="D640" s="7" t="s">
        <v>634</v>
      </c>
      <c r="E640" s="7" t="s">
        <v>42</v>
      </c>
      <c r="F640" s="7">
        <v>2.2</v>
      </c>
      <c r="G640" s="20">
        <v>16.52</v>
      </c>
      <c r="H640" s="13">
        <f>F640*G640</f>
        <v>36.344</v>
      </c>
      <c r="I640" s="17">
        <v>23.54</v>
      </c>
      <c r="J640" s="13">
        <f>G640*(1+I640/100)</f>
        <v>20.408808</v>
      </c>
      <c r="K640" s="13">
        <f>F640*J640</f>
        <v>44.8993776</v>
      </c>
      <c r="L640" s="13">
        <v>16.52</v>
      </c>
      <c r="M640" s="13">
        <f>F640*L640</f>
        <v>36.344</v>
      </c>
      <c r="N640" s="13">
        <f>M640*(1+23.5400/100)</f>
        <v>44.8993776</v>
      </c>
      <c r="O640" s="17">
        <f>IF(L640=0,0,((G640-L640)/L640)*100)</f>
        <v>0</v>
      </c>
    </row>
    <row r="641" spans="1:15">
      <c r="A641" s="7" t="s">
        <v>892</v>
      </c>
      <c r="B641" s="7" t="s">
        <v>815</v>
      </c>
      <c r="C641" s="7" t="s">
        <v>33</v>
      </c>
      <c r="D641" s="7" t="s">
        <v>816</v>
      </c>
      <c r="E641" s="7" t="s">
        <v>35</v>
      </c>
      <c r="F641" s="7">
        <v>1.0</v>
      </c>
      <c r="G641" s="20">
        <v>209.51</v>
      </c>
      <c r="H641" s="13">
        <f>F641*G641</f>
        <v>209.51</v>
      </c>
      <c r="I641" s="17">
        <v>23.54</v>
      </c>
      <c r="J641" s="13">
        <f>G641*(1+I641/100)</f>
        <v>258.828654</v>
      </c>
      <c r="K641" s="13">
        <f>F641*J641</f>
        <v>258.828654</v>
      </c>
      <c r="L641" s="13">
        <v>209.51</v>
      </c>
      <c r="M641" s="13">
        <f>F641*L641</f>
        <v>209.51</v>
      </c>
      <c r="N641" s="13">
        <f>M641*(1+23.5400/100)</f>
        <v>258.828654</v>
      </c>
      <c r="O641" s="17">
        <f>IF(L641=0,0,((G641-L641)/L641)*100)</f>
        <v>0</v>
      </c>
    </row>
    <row r="642" spans="1:15">
      <c r="A642" s="7" t="s">
        <v>893</v>
      </c>
      <c r="B642" s="7" t="s">
        <v>786</v>
      </c>
      <c r="C642" s="7" t="s">
        <v>33</v>
      </c>
      <c r="D642" s="7" t="s">
        <v>787</v>
      </c>
      <c r="E642" s="7" t="s">
        <v>35</v>
      </c>
      <c r="F642" s="7">
        <v>1.0</v>
      </c>
      <c r="G642" s="20">
        <v>78.65</v>
      </c>
      <c r="H642" s="13">
        <f>F642*G642</f>
        <v>78.65</v>
      </c>
      <c r="I642" s="17">
        <v>23.54</v>
      </c>
      <c r="J642" s="13">
        <f>G642*(1+I642/100)</f>
        <v>97.16421</v>
      </c>
      <c r="K642" s="13">
        <f>F642*J642</f>
        <v>97.16421</v>
      </c>
      <c r="L642" s="13">
        <v>78.65</v>
      </c>
      <c r="M642" s="13">
        <f>F642*L642</f>
        <v>78.65</v>
      </c>
      <c r="N642" s="13">
        <f>M642*(1+23.5400/100)</f>
        <v>97.16421</v>
      </c>
      <c r="O642" s="17">
        <f>IF(L642=0,0,((G642-L642)/L642)*100)</f>
        <v>0</v>
      </c>
    </row>
    <row r="643" spans="1:15">
      <c r="A643" s="7" t="s">
        <v>894</v>
      </c>
      <c r="B643" s="7" t="s">
        <v>689</v>
      </c>
      <c r="C643" s="7" t="s">
        <v>40</v>
      </c>
      <c r="D643" s="7" t="s">
        <v>794</v>
      </c>
      <c r="E643" s="7" t="s">
        <v>42</v>
      </c>
      <c r="F643" s="7">
        <v>2.2</v>
      </c>
      <c r="G643" s="20">
        <v>5.59</v>
      </c>
      <c r="H643" s="13">
        <f>F643*G643</f>
        <v>12.298</v>
      </c>
      <c r="I643" s="17">
        <v>23.54</v>
      </c>
      <c r="J643" s="13">
        <f>G643*(1+I643/100)</f>
        <v>6.905886</v>
      </c>
      <c r="K643" s="13">
        <f>F643*J643</f>
        <v>15.1929492</v>
      </c>
      <c r="L643" s="13">
        <v>5.59</v>
      </c>
      <c r="M643" s="13">
        <f>F643*L643</f>
        <v>12.298</v>
      </c>
      <c r="N643" s="13">
        <f>M643*(1+23.5400/100)</f>
        <v>15.1929492</v>
      </c>
      <c r="O643" s="17">
        <f>IF(L643=0,0,((G643-L643)/L643)*100)</f>
        <v>0</v>
      </c>
    </row>
    <row r="644" spans="1:15">
      <c r="A644" s="7" t="s">
        <v>895</v>
      </c>
      <c r="B644" s="7" t="s">
        <v>670</v>
      </c>
      <c r="C644" s="7"/>
      <c r="D644" s="7" t="s">
        <v>796</v>
      </c>
      <c r="E644" s="7" t="s">
        <v>42</v>
      </c>
      <c r="F644" s="7">
        <v>20.7</v>
      </c>
      <c r="G644" s="20">
        <v>5.48</v>
      </c>
      <c r="H644" s="13">
        <f>F644*G644</f>
        <v>113.436</v>
      </c>
      <c r="I644" s="17">
        <v>23.54</v>
      </c>
      <c r="J644" s="13">
        <f>G644*(1+I644/100)</f>
        <v>6.769992</v>
      </c>
      <c r="K644" s="13">
        <f>F644*J644</f>
        <v>140.1388344</v>
      </c>
      <c r="L644" s="13">
        <v>5.48</v>
      </c>
      <c r="M644" s="13">
        <f>F644*L644</f>
        <v>113.436</v>
      </c>
      <c r="N644" s="13">
        <f>M644*(1+23.5400/100)</f>
        <v>140.1388344</v>
      </c>
      <c r="O644" s="17">
        <f>IF(L644=0,0,((G644-L644)/L644)*100)</f>
        <v>0</v>
      </c>
    </row>
    <row r="645" spans="1:15">
      <c r="A645" s="7" t="s">
        <v>896</v>
      </c>
      <c r="B645" s="7" t="s">
        <v>667</v>
      </c>
      <c r="C645" s="7" t="s">
        <v>33</v>
      </c>
      <c r="D645" s="7" t="s">
        <v>798</v>
      </c>
      <c r="E645" s="7" t="s">
        <v>42</v>
      </c>
      <c r="F645" s="7">
        <v>6.4</v>
      </c>
      <c r="G645" s="20">
        <v>10.69</v>
      </c>
      <c r="H645" s="13">
        <f>F645*G645</f>
        <v>68.416</v>
      </c>
      <c r="I645" s="17">
        <v>23.54</v>
      </c>
      <c r="J645" s="13">
        <f>G645*(1+I645/100)</f>
        <v>13.206426</v>
      </c>
      <c r="K645" s="13">
        <f>F645*J645</f>
        <v>84.5211264</v>
      </c>
      <c r="L645" s="13">
        <v>10.69</v>
      </c>
      <c r="M645" s="13">
        <f>F645*L645</f>
        <v>68.416</v>
      </c>
      <c r="N645" s="13">
        <f>M645*(1+23.5400/100)</f>
        <v>84.5211264</v>
      </c>
      <c r="O645" s="17">
        <f>IF(L645=0,0,((G645-L645)/L645)*100)</f>
        <v>0</v>
      </c>
    </row>
    <row r="646" spans="1:15">
      <c r="A646" s="6" t="s">
        <v>897</v>
      </c>
      <c r="B646" s="6" t="s">
        <v>897</v>
      </c>
      <c r="C646" s="6" t="s">
        <v>27</v>
      </c>
      <c r="D646" s="6" t="s">
        <v>898</v>
      </c>
      <c r="E646" s="6" t="s">
        <v>27</v>
      </c>
      <c r="F646" s="6" t="s">
        <v>27</v>
      </c>
      <c r="G646" s="12" t="s">
        <v>27</v>
      </c>
      <c r="H646" s="12">
        <f>SUM(H647,H648,H649,H650,H651,H652,H653,H654,H655,H656)</f>
        <v>873.8483</v>
      </c>
      <c r="I646" s="16" t="s">
        <v>27</v>
      </c>
      <c r="J646" s="12" t="s">
        <v>27</v>
      </c>
      <c r="K646" s="12">
        <f>SUM(K647,K648,K649,K650,K651,K652,K653,K654,K655,K656)</f>
        <v>1079.55218982</v>
      </c>
      <c r="L646" s="12" t="s">
        <v>27</v>
      </c>
      <c r="M646" s="12">
        <f>SUM(M647,M648,M649,M650,M651,M652,M653,M654,M655,M656)</f>
        <v>873.8483</v>
      </c>
      <c r="N646" s="12">
        <f>SUM(N647,N648,N649,N650,N651,N652,N653,N654,N655,N656)</f>
        <v>1079.55218982</v>
      </c>
      <c r="O646" s="16">
        <f>IF(SUM(M647,M648,M649,M650,M651,M652,M653,M654,M655,M656)=0,0,SUM(O647*M647/100,O648*M648/100,O649*M649/100,O650*M650/100,O651*M651/100,O652*M652/100,O653*M653/100,O654*M654/100,O655*M655/100,O656*M656/100)/SUM(M647,M648,M649,M650,M651,M652,M653,M654,M655,M656)*100)</f>
        <v>0</v>
      </c>
    </row>
    <row r="647" spans="1:15">
      <c r="A647" s="7" t="s">
        <v>899</v>
      </c>
      <c r="B647" s="7" t="s">
        <v>59</v>
      </c>
      <c r="C647" s="7" t="s">
        <v>40</v>
      </c>
      <c r="D647" s="7" t="s">
        <v>60</v>
      </c>
      <c r="E647" s="7" t="s">
        <v>42</v>
      </c>
      <c r="F647" s="7">
        <v>15.75</v>
      </c>
      <c r="G647" s="20">
        <v>1.79</v>
      </c>
      <c r="H647" s="13">
        <f>F647*G647</f>
        <v>28.1925</v>
      </c>
      <c r="I647" s="17">
        <v>23.54</v>
      </c>
      <c r="J647" s="13">
        <f>G647*(1+I647/100)</f>
        <v>2.211366</v>
      </c>
      <c r="K647" s="13">
        <f>F647*J647</f>
        <v>34.8290145</v>
      </c>
      <c r="L647" s="13">
        <v>1.79</v>
      </c>
      <c r="M647" s="13">
        <f>F647*L647</f>
        <v>28.1925</v>
      </c>
      <c r="N647" s="13">
        <f>M647*(1+23.5400/100)</f>
        <v>34.8290145</v>
      </c>
      <c r="O647" s="17">
        <f>IF(L647=0,0,((G647-L647)/L647)*100)</f>
        <v>0</v>
      </c>
    </row>
    <row r="648" spans="1:15">
      <c r="A648" s="7" t="s">
        <v>900</v>
      </c>
      <c r="B648" s="7" t="s">
        <v>809</v>
      </c>
      <c r="C648" s="7" t="s">
        <v>40</v>
      </c>
      <c r="D648" s="7" t="s">
        <v>810</v>
      </c>
      <c r="E648" s="7" t="s">
        <v>35</v>
      </c>
      <c r="F648" s="7">
        <v>1.0</v>
      </c>
      <c r="G648" s="20">
        <v>87.66</v>
      </c>
      <c r="H648" s="13">
        <f>F648*G648</f>
        <v>87.66</v>
      </c>
      <c r="I648" s="17">
        <v>23.54</v>
      </c>
      <c r="J648" s="13">
        <f>G648*(1+I648/100)</f>
        <v>108.295164</v>
      </c>
      <c r="K648" s="13">
        <f>F648*J648</f>
        <v>108.295164</v>
      </c>
      <c r="L648" s="13">
        <v>87.66</v>
      </c>
      <c r="M648" s="13">
        <f>F648*L648</f>
        <v>87.66</v>
      </c>
      <c r="N648" s="13">
        <f>M648*(1+23.5400/100)</f>
        <v>108.295164</v>
      </c>
      <c r="O648" s="17">
        <f>IF(L648=0,0,((G648-L648)/L648)*100)</f>
        <v>0</v>
      </c>
    </row>
    <row r="649" spans="1:15">
      <c r="A649" s="7" t="s">
        <v>901</v>
      </c>
      <c r="B649" s="7" t="s">
        <v>68</v>
      </c>
      <c r="C649" s="7" t="s">
        <v>40</v>
      </c>
      <c r="D649" s="7" t="s">
        <v>69</v>
      </c>
      <c r="E649" s="7" t="s">
        <v>42</v>
      </c>
      <c r="F649" s="7">
        <v>15.75</v>
      </c>
      <c r="G649" s="20">
        <v>4.41</v>
      </c>
      <c r="H649" s="13">
        <f>F649*G649</f>
        <v>69.4575</v>
      </c>
      <c r="I649" s="17">
        <v>23.54</v>
      </c>
      <c r="J649" s="13">
        <f>G649*(1+I649/100)</f>
        <v>5.448114</v>
      </c>
      <c r="K649" s="13">
        <f>F649*J649</f>
        <v>85.8077955</v>
      </c>
      <c r="L649" s="13">
        <v>4.41</v>
      </c>
      <c r="M649" s="13">
        <f>F649*L649</f>
        <v>69.4575</v>
      </c>
      <c r="N649" s="13">
        <f>M649*(1+23.5400/100)</f>
        <v>85.8077955</v>
      </c>
      <c r="O649" s="17">
        <f>IF(L649=0,0,((G649-L649)/L649)*100)</f>
        <v>0</v>
      </c>
    </row>
    <row r="650" spans="1:15">
      <c r="A650" s="7" t="s">
        <v>902</v>
      </c>
      <c r="B650" s="7" t="s">
        <v>618</v>
      </c>
      <c r="C650" s="7" t="s">
        <v>40</v>
      </c>
      <c r="D650" s="7" t="s">
        <v>631</v>
      </c>
      <c r="E650" s="7" t="s">
        <v>42</v>
      </c>
      <c r="F650" s="7">
        <v>15.75</v>
      </c>
      <c r="G650" s="20">
        <v>13.63</v>
      </c>
      <c r="H650" s="13">
        <f>F650*G650</f>
        <v>214.6725</v>
      </c>
      <c r="I650" s="17">
        <v>23.54</v>
      </c>
      <c r="J650" s="13">
        <f>G650*(1+I650/100)</f>
        <v>16.838502</v>
      </c>
      <c r="K650" s="13">
        <f>F650*J650</f>
        <v>265.2064065</v>
      </c>
      <c r="L650" s="13">
        <v>13.63</v>
      </c>
      <c r="M650" s="13">
        <f>F650*L650</f>
        <v>214.6725</v>
      </c>
      <c r="N650" s="13">
        <f>M650*(1+23.5400/100)</f>
        <v>265.2064065</v>
      </c>
      <c r="O650" s="17">
        <f>IF(L650=0,0,((G650-L650)/L650)*100)</f>
        <v>0</v>
      </c>
    </row>
    <row r="651" spans="1:15">
      <c r="A651" s="7" t="s">
        <v>903</v>
      </c>
      <c r="B651" s="7" t="s">
        <v>633</v>
      </c>
      <c r="C651" s="7" t="s">
        <v>40</v>
      </c>
      <c r="D651" s="7" t="s">
        <v>634</v>
      </c>
      <c r="E651" s="7" t="s">
        <v>42</v>
      </c>
      <c r="F651" s="7">
        <v>2.2</v>
      </c>
      <c r="G651" s="20">
        <v>16.52</v>
      </c>
      <c r="H651" s="13">
        <f>F651*G651</f>
        <v>36.344</v>
      </c>
      <c r="I651" s="17">
        <v>23.54</v>
      </c>
      <c r="J651" s="13">
        <f>G651*(1+I651/100)</f>
        <v>20.408808</v>
      </c>
      <c r="K651" s="13">
        <f>F651*J651</f>
        <v>44.8993776</v>
      </c>
      <c r="L651" s="13">
        <v>16.52</v>
      </c>
      <c r="M651" s="13">
        <f>F651*L651</f>
        <v>36.344</v>
      </c>
      <c r="N651" s="13">
        <f>M651*(1+23.5400/100)</f>
        <v>44.8993776</v>
      </c>
      <c r="O651" s="17">
        <f>IF(L651=0,0,((G651-L651)/L651)*100)</f>
        <v>0</v>
      </c>
    </row>
    <row r="652" spans="1:15">
      <c r="A652" s="7" t="s">
        <v>904</v>
      </c>
      <c r="B652" s="7" t="s">
        <v>815</v>
      </c>
      <c r="C652" s="7" t="s">
        <v>33</v>
      </c>
      <c r="D652" s="7" t="s">
        <v>816</v>
      </c>
      <c r="E652" s="7" t="s">
        <v>35</v>
      </c>
      <c r="F652" s="7">
        <v>1.0</v>
      </c>
      <c r="G652" s="20">
        <v>209.51</v>
      </c>
      <c r="H652" s="13">
        <f>F652*G652</f>
        <v>209.51</v>
      </c>
      <c r="I652" s="17">
        <v>23.54</v>
      </c>
      <c r="J652" s="13">
        <f>G652*(1+I652/100)</f>
        <v>258.828654</v>
      </c>
      <c r="K652" s="13">
        <f>F652*J652</f>
        <v>258.828654</v>
      </c>
      <c r="L652" s="13">
        <v>209.51</v>
      </c>
      <c r="M652" s="13">
        <f>F652*L652</f>
        <v>209.51</v>
      </c>
      <c r="N652" s="13">
        <f>M652*(1+23.5400/100)</f>
        <v>258.828654</v>
      </c>
      <c r="O652" s="17">
        <f>IF(L652=0,0,((G652-L652)/L652)*100)</f>
        <v>0</v>
      </c>
    </row>
    <row r="653" spans="1:15">
      <c r="A653" s="7" t="s">
        <v>905</v>
      </c>
      <c r="B653" s="7" t="s">
        <v>786</v>
      </c>
      <c r="C653" s="7" t="s">
        <v>33</v>
      </c>
      <c r="D653" s="7" t="s">
        <v>787</v>
      </c>
      <c r="E653" s="7" t="s">
        <v>35</v>
      </c>
      <c r="F653" s="7">
        <v>1.0</v>
      </c>
      <c r="G653" s="20">
        <v>78.65</v>
      </c>
      <c r="H653" s="13">
        <f>F653*G653</f>
        <v>78.65</v>
      </c>
      <c r="I653" s="17">
        <v>23.54</v>
      </c>
      <c r="J653" s="13">
        <f>G653*(1+I653/100)</f>
        <v>97.16421</v>
      </c>
      <c r="K653" s="13">
        <f>F653*J653</f>
        <v>97.16421</v>
      </c>
      <c r="L653" s="13">
        <v>78.65</v>
      </c>
      <c r="M653" s="13">
        <f>F653*L653</f>
        <v>78.65</v>
      </c>
      <c r="N653" s="13">
        <f>M653*(1+23.5400/100)</f>
        <v>97.16421</v>
      </c>
      <c r="O653" s="17">
        <f>IF(L653=0,0,((G653-L653)/L653)*100)</f>
        <v>0</v>
      </c>
    </row>
    <row r="654" spans="1:15">
      <c r="A654" s="7" t="s">
        <v>906</v>
      </c>
      <c r="B654" s="7" t="s">
        <v>689</v>
      </c>
      <c r="C654" s="7" t="s">
        <v>40</v>
      </c>
      <c r="D654" s="7" t="s">
        <v>794</v>
      </c>
      <c r="E654" s="7" t="s">
        <v>42</v>
      </c>
      <c r="F654" s="7">
        <v>2.2</v>
      </c>
      <c r="G654" s="20">
        <v>5.59</v>
      </c>
      <c r="H654" s="13">
        <f>F654*G654</f>
        <v>12.298</v>
      </c>
      <c r="I654" s="17">
        <v>23.54</v>
      </c>
      <c r="J654" s="13">
        <f>G654*(1+I654/100)</f>
        <v>6.905886</v>
      </c>
      <c r="K654" s="13">
        <f>F654*J654</f>
        <v>15.1929492</v>
      </c>
      <c r="L654" s="13">
        <v>5.59</v>
      </c>
      <c r="M654" s="13">
        <f>F654*L654</f>
        <v>12.298</v>
      </c>
      <c r="N654" s="13">
        <f>M654*(1+23.5400/100)</f>
        <v>15.1929492</v>
      </c>
      <c r="O654" s="17">
        <f>IF(L654=0,0,((G654-L654)/L654)*100)</f>
        <v>0</v>
      </c>
    </row>
    <row r="655" spans="1:15">
      <c r="A655" s="7" t="s">
        <v>907</v>
      </c>
      <c r="B655" s="7" t="s">
        <v>670</v>
      </c>
      <c r="C655" s="7"/>
      <c r="D655" s="7" t="s">
        <v>796</v>
      </c>
      <c r="E655" s="7" t="s">
        <v>42</v>
      </c>
      <c r="F655" s="7">
        <v>17.95</v>
      </c>
      <c r="G655" s="20">
        <v>5.48</v>
      </c>
      <c r="H655" s="13">
        <f>F655*G655</f>
        <v>98.366</v>
      </c>
      <c r="I655" s="17">
        <v>23.54</v>
      </c>
      <c r="J655" s="13">
        <f>G655*(1+I655/100)</f>
        <v>6.769992</v>
      </c>
      <c r="K655" s="13">
        <f>F655*J655</f>
        <v>121.5213564</v>
      </c>
      <c r="L655" s="13">
        <v>5.48</v>
      </c>
      <c r="M655" s="13">
        <f>F655*L655</f>
        <v>98.366</v>
      </c>
      <c r="N655" s="13">
        <f>M655*(1+23.5400/100)</f>
        <v>121.5213564</v>
      </c>
      <c r="O655" s="17">
        <f>IF(L655=0,0,((G655-L655)/L655)*100)</f>
        <v>0</v>
      </c>
    </row>
    <row r="656" spans="1:15">
      <c r="A656" s="7" t="s">
        <v>908</v>
      </c>
      <c r="B656" s="7" t="s">
        <v>667</v>
      </c>
      <c r="C656" s="7" t="s">
        <v>33</v>
      </c>
      <c r="D656" s="7" t="s">
        <v>798</v>
      </c>
      <c r="E656" s="7" t="s">
        <v>42</v>
      </c>
      <c r="F656" s="7">
        <v>3.62</v>
      </c>
      <c r="G656" s="20">
        <v>10.69</v>
      </c>
      <c r="H656" s="13">
        <f>F656*G656</f>
        <v>38.6978</v>
      </c>
      <c r="I656" s="17">
        <v>23.54</v>
      </c>
      <c r="J656" s="13">
        <f>G656*(1+I656/100)</f>
        <v>13.206426</v>
      </c>
      <c r="K656" s="13">
        <f>F656*J656</f>
        <v>47.80726212</v>
      </c>
      <c r="L656" s="13">
        <v>10.69</v>
      </c>
      <c r="M656" s="13">
        <f>F656*L656</f>
        <v>38.6978</v>
      </c>
      <c r="N656" s="13">
        <f>M656*(1+23.5400/100)</f>
        <v>47.80726212</v>
      </c>
      <c r="O656" s="17">
        <f>IF(L656=0,0,((G656-L656)/L656)*100)</f>
        <v>0</v>
      </c>
    </row>
    <row r="657" spans="1:15">
      <c r="A657" s="6" t="s">
        <v>909</v>
      </c>
      <c r="B657" s="6" t="s">
        <v>909</v>
      </c>
      <c r="C657" s="6" t="s">
        <v>27</v>
      </c>
      <c r="D657" s="6" t="s">
        <v>910</v>
      </c>
      <c r="E657" s="6" t="s">
        <v>27</v>
      </c>
      <c r="F657" s="6" t="s">
        <v>27</v>
      </c>
      <c r="G657" s="12" t="s">
        <v>27</v>
      </c>
      <c r="H657" s="12">
        <f>SUM(H658,H659,H660,H661,H662,H663,H664,H665,H666,H667)</f>
        <v>973.169</v>
      </c>
      <c r="I657" s="16" t="s">
        <v>27</v>
      </c>
      <c r="J657" s="12" t="s">
        <v>27</v>
      </c>
      <c r="K657" s="12">
        <f>SUM(K658,K659,K660,K661,K662,K663,K664,K665,K666,K667)</f>
        <v>1202.2529826</v>
      </c>
      <c r="L657" s="12" t="s">
        <v>27</v>
      </c>
      <c r="M657" s="12">
        <f>SUM(M658,M659,M660,M661,M662,M663,M664,M665,M666,M667)</f>
        <v>973.169</v>
      </c>
      <c r="N657" s="12">
        <f>SUM(N658,N659,N660,N661,N662,N663,N664,N665,N666,N667)</f>
        <v>1202.2529826</v>
      </c>
      <c r="O657" s="16">
        <f>IF(SUM(M658,M659,M660,M661,M662,M663,M664,M665,M666,M667)=0,0,SUM(O658*M658/100,O659*M659/100,O660*M660/100,O661*M661/100,O662*M662/100,O663*M663/100,O664*M664/100,O665*M665/100,O666*M666/100,O667*M667/100)/SUM(M658,M659,M660,M661,M662,M663,M664,M665,M666,M667)*100)</f>
        <v>0</v>
      </c>
    </row>
    <row r="658" spans="1:15">
      <c r="A658" s="7" t="s">
        <v>911</v>
      </c>
      <c r="B658" s="7" t="s">
        <v>59</v>
      </c>
      <c r="C658" s="7" t="s">
        <v>40</v>
      </c>
      <c r="D658" s="7" t="s">
        <v>60</v>
      </c>
      <c r="E658" s="7" t="s">
        <v>42</v>
      </c>
      <c r="F658" s="7">
        <v>18.5</v>
      </c>
      <c r="G658" s="20">
        <v>1.79</v>
      </c>
      <c r="H658" s="13">
        <f>F658*G658</f>
        <v>33.115</v>
      </c>
      <c r="I658" s="17">
        <v>23.54</v>
      </c>
      <c r="J658" s="13">
        <f>G658*(1+I658/100)</f>
        <v>2.211366</v>
      </c>
      <c r="K658" s="13">
        <f>F658*J658</f>
        <v>40.910271</v>
      </c>
      <c r="L658" s="13">
        <v>1.79</v>
      </c>
      <c r="M658" s="13">
        <f>F658*L658</f>
        <v>33.115</v>
      </c>
      <c r="N658" s="13">
        <f>M658*(1+23.5400/100)</f>
        <v>40.910271</v>
      </c>
      <c r="O658" s="17">
        <f>IF(L658=0,0,((G658-L658)/L658)*100)</f>
        <v>0</v>
      </c>
    </row>
    <row r="659" spans="1:15">
      <c r="A659" s="7" t="s">
        <v>912</v>
      </c>
      <c r="B659" s="7" t="s">
        <v>809</v>
      </c>
      <c r="C659" s="7" t="s">
        <v>40</v>
      </c>
      <c r="D659" s="7" t="s">
        <v>810</v>
      </c>
      <c r="E659" s="7" t="s">
        <v>35</v>
      </c>
      <c r="F659" s="7">
        <v>1.0</v>
      </c>
      <c r="G659" s="20">
        <v>87.66</v>
      </c>
      <c r="H659" s="13">
        <f>F659*G659</f>
        <v>87.66</v>
      </c>
      <c r="I659" s="17">
        <v>23.54</v>
      </c>
      <c r="J659" s="13">
        <f>G659*(1+I659/100)</f>
        <v>108.295164</v>
      </c>
      <c r="K659" s="13">
        <f>F659*J659</f>
        <v>108.295164</v>
      </c>
      <c r="L659" s="13">
        <v>87.66</v>
      </c>
      <c r="M659" s="13">
        <f>F659*L659</f>
        <v>87.66</v>
      </c>
      <c r="N659" s="13">
        <f>M659*(1+23.5400/100)</f>
        <v>108.295164</v>
      </c>
      <c r="O659" s="17">
        <f>IF(L659=0,0,((G659-L659)/L659)*100)</f>
        <v>0</v>
      </c>
    </row>
    <row r="660" spans="1:15">
      <c r="A660" s="7" t="s">
        <v>913</v>
      </c>
      <c r="B660" s="7" t="s">
        <v>68</v>
      </c>
      <c r="C660" s="7" t="s">
        <v>40</v>
      </c>
      <c r="D660" s="7" t="s">
        <v>69</v>
      </c>
      <c r="E660" s="7" t="s">
        <v>42</v>
      </c>
      <c r="F660" s="7">
        <v>18.5</v>
      </c>
      <c r="G660" s="20">
        <v>4.41</v>
      </c>
      <c r="H660" s="13">
        <f>F660*G660</f>
        <v>81.585</v>
      </c>
      <c r="I660" s="17">
        <v>23.54</v>
      </c>
      <c r="J660" s="13">
        <f>G660*(1+I660/100)</f>
        <v>5.448114</v>
      </c>
      <c r="K660" s="13">
        <f>F660*J660</f>
        <v>100.790109</v>
      </c>
      <c r="L660" s="13">
        <v>4.41</v>
      </c>
      <c r="M660" s="13">
        <f>F660*L660</f>
        <v>81.585</v>
      </c>
      <c r="N660" s="13">
        <f>M660*(1+23.5400/100)</f>
        <v>100.790109</v>
      </c>
      <c r="O660" s="17">
        <f>IF(L660=0,0,((G660-L660)/L660)*100)</f>
        <v>0</v>
      </c>
    </row>
    <row r="661" spans="1:15">
      <c r="A661" s="7" t="s">
        <v>914</v>
      </c>
      <c r="B661" s="7" t="s">
        <v>618</v>
      </c>
      <c r="C661" s="7" t="s">
        <v>40</v>
      </c>
      <c r="D661" s="7" t="s">
        <v>631</v>
      </c>
      <c r="E661" s="7" t="s">
        <v>42</v>
      </c>
      <c r="F661" s="7">
        <v>18.5</v>
      </c>
      <c r="G661" s="20">
        <v>13.63</v>
      </c>
      <c r="H661" s="13">
        <f>F661*G661</f>
        <v>252.155</v>
      </c>
      <c r="I661" s="17">
        <v>23.54</v>
      </c>
      <c r="J661" s="13">
        <f>G661*(1+I661/100)</f>
        <v>16.838502</v>
      </c>
      <c r="K661" s="13">
        <f>F661*J661</f>
        <v>311.512287</v>
      </c>
      <c r="L661" s="13">
        <v>13.63</v>
      </c>
      <c r="M661" s="13">
        <f>F661*L661</f>
        <v>252.155</v>
      </c>
      <c r="N661" s="13">
        <f>M661*(1+23.5400/100)</f>
        <v>311.512287</v>
      </c>
      <c r="O661" s="17">
        <f>IF(L661=0,0,((G661-L661)/L661)*100)</f>
        <v>0</v>
      </c>
    </row>
    <row r="662" spans="1:15">
      <c r="A662" s="7" t="s">
        <v>915</v>
      </c>
      <c r="B662" s="7" t="s">
        <v>633</v>
      </c>
      <c r="C662" s="7" t="s">
        <v>40</v>
      </c>
      <c r="D662" s="7" t="s">
        <v>634</v>
      </c>
      <c r="E662" s="7" t="s">
        <v>42</v>
      </c>
      <c r="F662" s="7">
        <v>2.2</v>
      </c>
      <c r="G662" s="20">
        <v>16.52</v>
      </c>
      <c r="H662" s="13">
        <f>F662*G662</f>
        <v>36.344</v>
      </c>
      <c r="I662" s="17">
        <v>23.54</v>
      </c>
      <c r="J662" s="13">
        <f>G662*(1+I662/100)</f>
        <v>20.408808</v>
      </c>
      <c r="K662" s="13">
        <f>F662*J662</f>
        <v>44.8993776</v>
      </c>
      <c r="L662" s="13">
        <v>16.52</v>
      </c>
      <c r="M662" s="13">
        <f>F662*L662</f>
        <v>36.344</v>
      </c>
      <c r="N662" s="13">
        <f>M662*(1+23.5400/100)</f>
        <v>44.8993776</v>
      </c>
      <c r="O662" s="17">
        <f>IF(L662=0,0,((G662-L662)/L662)*100)</f>
        <v>0</v>
      </c>
    </row>
    <row r="663" spans="1:15">
      <c r="A663" s="7" t="s">
        <v>916</v>
      </c>
      <c r="B663" s="7" t="s">
        <v>815</v>
      </c>
      <c r="C663" s="7" t="s">
        <v>33</v>
      </c>
      <c r="D663" s="7" t="s">
        <v>816</v>
      </c>
      <c r="E663" s="7" t="s">
        <v>35</v>
      </c>
      <c r="F663" s="7">
        <v>1.0</v>
      </c>
      <c r="G663" s="20">
        <v>209.51</v>
      </c>
      <c r="H663" s="13">
        <f>F663*G663</f>
        <v>209.51</v>
      </c>
      <c r="I663" s="17">
        <v>23.54</v>
      </c>
      <c r="J663" s="13">
        <f>G663*(1+I663/100)</f>
        <v>258.828654</v>
      </c>
      <c r="K663" s="13">
        <f>F663*J663</f>
        <v>258.828654</v>
      </c>
      <c r="L663" s="13">
        <v>209.51</v>
      </c>
      <c r="M663" s="13">
        <f>F663*L663</f>
        <v>209.51</v>
      </c>
      <c r="N663" s="13">
        <f>M663*(1+23.5400/100)</f>
        <v>258.828654</v>
      </c>
      <c r="O663" s="17">
        <f>IF(L663=0,0,((G663-L663)/L663)*100)</f>
        <v>0</v>
      </c>
    </row>
    <row r="664" spans="1:15">
      <c r="A664" s="7" t="s">
        <v>917</v>
      </c>
      <c r="B664" s="7" t="s">
        <v>786</v>
      </c>
      <c r="C664" s="7" t="s">
        <v>33</v>
      </c>
      <c r="D664" s="7" t="s">
        <v>787</v>
      </c>
      <c r="E664" s="7" t="s">
        <v>35</v>
      </c>
      <c r="F664" s="7">
        <v>1.0</v>
      </c>
      <c r="G664" s="20">
        <v>78.65</v>
      </c>
      <c r="H664" s="13">
        <f>F664*G664</f>
        <v>78.65</v>
      </c>
      <c r="I664" s="17">
        <v>23.54</v>
      </c>
      <c r="J664" s="13">
        <f>G664*(1+I664/100)</f>
        <v>97.16421</v>
      </c>
      <c r="K664" s="13">
        <f>F664*J664</f>
        <v>97.16421</v>
      </c>
      <c r="L664" s="13">
        <v>78.65</v>
      </c>
      <c r="M664" s="13">
        <f>F664*L664</f>
        <v>78.65</v>
      </c>
      <c r="N664" s="13">
        <f>M664*(1+23.5400/100)</f>
        <v>97.16421</v>
      </c>
      <c r="O664" s="17">
        <f>IF(L664=0,0,((G664-L664)/L664)*100)</f>
        <v>0</v>
      </c>
    </row>
    <row r="665" spans="1:15">
      <c r="A665" s="7" t="s">
        <v>918</v>
      </c>
      <c r="B665" s="7" t="s">
        <v>689</v>
      </c>
      <c r="C665" s="7" t="s">
        <v>40</v>
      </c>
      <c r="D665" s="7" t="s">
        <v>794</v>
      </c>
      <c r="E665" s="7" t="s">
        <v>42</v>
      </c>
      <c r="F665" s="7">
        <v>2.2</v>
      </c>
      <c r="G665" s="20">
        <v>5.59</v>
      </c>
      <c r="H665" s="13">
        <f>F665*G665</f>
        <v>12.298</v>
      </c>
      <c r="I665" s="17">
        <v>23.54</v>
      </c>
      <c r="J665" s="13">
        <f>G665*(1+I665/100)</f>
        <v>6.905886</v>
      </c>
      <c r="K665" s="13">
        <f>F665*J665</f>
        <v>15.1929492</v>
      </c>
      <c r="L665" s="13">
        <v>5.59</v>
      </c>
      <c r="M665" s="13">
        <f>F665*L665</f>
        <v>12.298</v>
      </c>
      <c r="N665" s="13">
        <f>M665*(1+23.5400/100)</f>
        <v>15.1929492</v>
      </c>
      <c r="O665" s="17">
        <f>IF(L665=0,0,((G665-L665)/L665)*100)</f>
        <v>0</v>
      </c>
    </row>
    <row r="666" spans="1:15">
      <c r="A666" s="7" t="s">
        <v>919</v>
      </c>
      <c r="B666" s="7" t="s">
        <v>670</v>
      </c>
      <c r="C666" s="7"/>
      <c r="D666" s="7" t="s">
        <v>796</v>
      </c>
      <c r="E666" s="7" t="s">
        <v>42</v>
      </c>
      <c r="F666" s="7">
        <v>20.7</v>
      </c>
      <c r="G666" s="20">
        <v>5.48</v>
      </c>
      <c r="H666" s="13">
        <f>F666*G666</f>
        <v>113.436</v>
      </c>
      <c r="I666" s="17">
        <v>23.54</v>
      </c>
      <c r="J666" s="13">
        <f>G666*(1+I666/100)</f>
        <v>6.769992</v>
      </c>
      <c r="K666" s="13">
        <f>F666*J666</f>
        <v>140.1388344</v>
      </c>
      <c r="L666" s="13">
        <v>5.48</v>
      </c>
      <c r="M666" s="13">
        <f>F666*L666</f>
        <v>113.436</v>
      </c>
      <c r="N666" s="13">
        <f>M666*(1+23.5400/100)</f>
        <v>140.1388344</v>
      </c>
      <c r="O666" s="17">
        <f>IF(L666=0,0,((G666-L666)/L666)*100)</f>
        <v>0</v>
      </c>
    </row>
    <row r="667" spans="1:15">
      <c r="A667" s="7" t="s">
        <v>920</v>
      </c>
      <c r="B667" s="7" t="s">
        <v>667</v>
      </c>
      <c r="C667" s="7" t="s">
        <v>33</v>
      </c>
      <c r="D667" s="7" t="s">
        <v>798</v>
      </c>
      <c r="E667" s="7" t="s">
        <v>42</v>
      </c>
      <c r="F667" s="7">
        <v>6.4</v>
      </c>
      <c r="G667" s="20">
        <v>10.69</v>
      </c>
      <c r="H667" s="13">
        <f>F667*G667</f>
        <v>68.416</v>
      </c>
      <c r="I667" s="17">
        <v>23.54</v>
      </c>
      <c r="J667" s="13">
        <f>G667*(1+I667/100)</f>
        <v>13.206426</v>
      </c>
      <c r="K667" s="13">
        <f>F667*J667</f>
        <v>84.5211264</v>
      </c>
      <c r="L667" s="13">
        <v>10.69</v>
      </c>
      <c r="M667" s="13">
        <f>F667*L667</f>
        <v>68.416</v>
      </c>
      <c r="N667" s="13">
        <f>M667*(1+23.5400/100)</f>
        <v>84.5211264</v>
      </c>
      <c r="O667" s="17">
        <f>IF(L667=0,0,((G667-L667)/L667)*100)</f>
        <v>0</v>
      </c>
    </row>
    <row r="668" spans="1:15">
      <c r="A668" s="6" t="s">
        <v>921</v>
      </c>
      <c r="B668" s="6" t="s">
        <v>921</v>
      </c>
      <c r="C668" s="6" t="s">
        <v>27</v>
      </c>
      <c r="D668" s="6" t="s">
        <v>922</v>
      </c>
      <c r="E668" s="6" t="s">
        <v>27</v>
      </c>
      <c r="F668" s="6" t="s">
        <v>27</v>
      </c>
      <c r="G668" s="12" t="s">
        <v>27</v>
      </c>
      <c r="H668" s="12">
        <f>SUM(H669,H670,H671,H672,H673,H674,H675,H676,H677,H678,H679)</f>
        <v>1018.555</v>
      </c>
      <c r="I668" s="16" t="s">
        <v>27</v>
      </c>
      <c r="J668" s="12" t="s">
        <v>27</v>
      </c>
      <c r="K668" s="12">
        <f>SUM(K669,K670,K671,K672,K673,K674,K675,K676,K677,K678,K679)</f>
        <v>1258.322847</v>
      </c>
      <c r="L668" s="12" t="s">
        <v>27</v>
      </c>
      <c r="M668" s="12">
        <f>SUM(M669,M670,M671,M672,M673,M674,M675,M676,M677,M678,M679)</f>
        <v>1018.555</v>
      </c>
      <c r="N668" s="12">
        <f>SUM(N669,N670,N671,N672,N673,N674,N675,N676,N677,N678,N679)</f>
        <v>1258.322847</v>
      </c>
      <c r="O668" s="16">
        <f>IF(SUM(M669,M670,M671,M672,M673,M674,M675,M676,M677,M678,M679)=0,0,SUM(O669*M669/100,O670*M670/100,O671*M671/100,O672*M672/100,O673*M673/100,O674*M674/100,O675*M675/100,O676*M676/100,O677*M677/100,O678*M678/100,O679*M679/100)/SUM(M669,M670,M671,M672,M673,M674,M675,M676,M677,M678,M679)*100)</f>
        <v>0</v>
      </c>
    </row>
    <row r="669" spans="1:15">
      <c r="A669" s="7" t="s">
        <v>923</v>
      </c>
      <c r="B669" s="7" t="s">
        <v>59</v>
      </c>
      <c r="C669" s="7" t="s">
        <v>40</v>
      </c>
      <c r="D669" s="7" t="s">
        <v>60</v>
      </c>
      <c r="E669" s="7" t="s">
        <v>42</v>
      </c>
      <c r="F669" s="7">
        <v>18.5</v>
      </c>
      <c r="G669" s="20">
        <v>1.79</v>
      </c>
      <c r="H669" s="13">
        <f>F669*G669</f>
        <v>33.115</v>
      </c>
      <c r="I669" s="17">
        <v>23.54</v>
      </c>
      <c r="J669" s="13">
        <f>G669*(1+I669/100)</f>
        <v>2.211366</v>
      </c>
      <c r="K669" s="13">
        <f>F669*J669</f>
        <v>40.910271</v>
      </c>
      <c r="L669" s="13">
        <v>1.79</v>
      </c>
      <c r="M669" s="13">
        <f>F669*L669</f>
        <v>33.115</v>
      </c>
      <c r="N669" s="13">
        <f>M669*(1+23.5400/100)</f>
        <v>40.910271</v>
      </c>
      <c r="O669" s="17">
        <f>IF(L669=0,0,((G669-L669)/L669)*100)</f>
        <v>0</v>
      </c>
    </row>
    <row r="670" spans="1:15">
      <c r="A670" s="7" t="s">
        <v>924</v>
      </c>
      <c r="B670" s="7" t="s">
        <v>809</v>
      </c>
      <c r="C670" s="7" t="s">
        <v>40</v>
      </c>
      <c r="D670" s="7" t="s">
        <v>810</v>
      </c>
      <c r="E670" s="7" t="s">
        <v>35</v>
      </c>
      <c r="F670" s="7">
        <v>1.0</v>
      </c>
      <c r="G670" s="20">
        <v>87.66</v>
      </c>
      <c r="H670" s="13">
        <f>F670*G670</f>
        <v>87.66</v>
      </c>
      <c r="I670" s="17">
        <v>23.54</v>
      </c>
      <c r="J670" s="13">
        <f>G670*(1+I670/100)</f>
        <v>108.295164</v>
      </c>
      <c r="K670" s="13">
        <f>F670*J670</f>
        <v>108.295164</v>
      </c>
      <c r="L670" s="13">
        <v>87.66</v>
      </c>
      <c r="M670" s="13">
        <f>F670*L670</f>
        <v>87.66</v>
      </c>
      <c r="N670" s="13">
        <f>M670*(1+23.5400/100)</f>
        <v>108.295164</v>
      </c>
      <c r="O670" s="17">
        <f>IF(L670=0,0,((G670-L670)/L670)*100)</f>
        <v>0</v>
      </c>
    </row>
    <row r="671" spans="1:15">
      <c r="A671" s="7" t="s">
        <v>925</v>
      </c>
      <c r="B671" s="7" t="s">
        <v>68</v>
      </c>
      <c r="C671" s="7" t="s">
        <v>40</v>
      </c>
      <c r="D671" s="7" t="s">
        <v>69</v>
      </c>
      <c r="E671" s="7" t="s">
        <v>42</v>
      </c>
      <c r="F671" s="7">
        <v>15.75</v>
      </c>
      <c r="G671" s="20">
        <v>4.41</v>
      </c>
      <c r="H671" s="13">
        <f>F671*G671</f>
        <v>69.4575</v>
      </c>
      <c r="I671" s="17">
        <v>23.54</v>
      </c>
      <c r="J671" s="13">
        <f>G671*(1+I671/100)</f>
        <v>5.448114</v>
      </c>
      <c r="K671" s="13">
        <f>F671*J671</f>
        <v>85.8077955</v>
      </c>
      <c r="L671" s="13">
        <v>4.41</v>
      </c>
      <c r="M671" s="13">
        <f>F671*L671</f>
        <v>69.4575</v>
      </c>
      <c r="N671" s="13">
        <f>M671*(1+23.5400/100)</f>
        <v>85.8077955</v>
      </c>
      <c r="O671" s="17">
        <f>IF(L671=0,0,((G671-L671)/L671)*100)</f>
        <v>0</v>
      </c>
    </row>
    <row r="672" spans="1:15">
      <c r="A672" s="7" t="s">
        <v>926</v>
      </c>
      <c r="B672" s="7" t="s">
        <v>618</v>
      </c>
      <c r="C672" s="7" t="s">
        <v>40</v>
      </c>
      <c r="D672" s="7" t="s">
        <v>631</v>
      </c>
      <c r="E672" s="7" t="s">
        <v>42</v>
      </c>
      <c r="F672" s="7">
        <v>15.75</v>
      </c>
      <c r="G672" s="20">
        <v>13.63</v>
      </c>
      <c r="H672" s="13">
        <f>F672*G672</f>
        <v>214.6725</v>
      </c>
      <c r="I672" s="17">
        <v>23.54</v>
      </c>
      <c r="J672" s="13">
        <f>G672*(1+I672/100)</f>
        <v>16.838502</v>
      </c>
      <c r="K672" s="13">
        <f>F672*J672</f>
        <v>265.2064065</v>
      </c>
      <c r="L672" s="13">
        <v>13.63</v>
      </c>
      <c r="M672" s="13">
        <f>F672*L672</f>
        <v>214.6725</v>
      </c>
      <c r="N672" s="13">
        <f>M672*(1+23.5400/100)</f>
        <v>265.2064065</v>
      </c>
      <c r="O672" s="17">
        <f>IF(L672=0,0,((G672-L672)/L672)*100)</f>
        <v>0</v>
      </c>
    </row>
    <row r="673" spans="1:15">
      <c r="A673" s="7" t="s">
        <v>927</v>
      </c>
      <c r="B673" s="7" t="s">
        <v>633</v>
      </c>
      <c r="C673" s="7" t="s">
        <v>40</v>
      </c>
      <c r="D673" s="7" t="s">
        <v>634</v>
      </c>
      <c r="E673" s="7" t="s">
        <v>42</v>
      </c>
      <c r="F673" s="7">
        <v>2.2</v>
      </c>
      <c r="G673" s="20">
        <v>16.52</v>
      </c>
      <c r="H673" s="13">
        <f>F673*G673</f>
        <v>36.344</v>
      </c>
      <c r="I673" s="17">
        <v>23.54</v>
      </c>
      <c r="J673" s="13">
        <f>G673*(1+I673/100)</f>
        <v>20.408808</v>
      </c>
      <c r="K673" s="13">
        <f>F673*J673</f>
        <v>44.8993776</v>
      </c>
      <c r="L673" s="13">
        <v>16.52</v>
      </c>
      <c r="M673" s="13">
        <f>F673*L673</f>
        <v>36.344</v>
      </c>
      <c r="N673" s="13">
        <f>M673*(1+23.5400/100)</f>
        <v>44.8993776</v>
      </c>
      <c r="O673" s="17">
        <f>IF(L673=0,0,((G673-L673)/L673)*100)</f>
        <v>0</v>
      </c>
    </row>
    <row r="674" spans="1:15">
      <c r="A674" s="7" t="s">
        <v>928</v>
      </c>
      <c r="B674" s="7" t="s">
        <v>815</v>
      </c>
      <c r="C674" s="7" t="s">
        <v>33</v>
      </c>
      <c r="D674" s="7" t="s">
        <v>816</v>
      </c>
      <c r="E674" s="7" t="s">
        <v>35</v>
      </c>
      <c r="F674" s="7">
        <v>1.0</v>
      </c>
      <c r="G674" s="20">
        <v>209.51</v>
      </c>
      <c r="H674" s="13">
        <f>F674*G674</f>
        <v>209.51</v>
      </c>
      <c r="I674" s="17">
        <v>23.54</v>
      </c>
      <c r="J674" s="13">
        <f>G674*(1+I674/100)</f>
        <v>258.828654</v>
      </c>
      <c r="K674" s="13">
        <f>F674*J674</f>
        <v>258.828654</v>
      </c>
      <c r="L674" s="13">
        <v>209.51</v>
      </c>
      <c r="M674" s="13">
        <f>F674*L674</f>
        <v>209.51</v>
      </c>
      <c r="N674" s="13">
        <f>M674*(1+23.5400/100)</f>
        <v>258.828654</v>
      </c>
      <c r="O674" s="17">
        <f>IF(L674=0,0,((G674-L674)/L674)*100)</f>
        <v>0</v>
      </c>
    </row>
    <row r="675" spans="1:15">
      <c r="A675" s="7" t="s">
        <v>929</v>
      </c>
      <c r="B675" s="7" t="s">
        <v>786</v>
      </c>
      <c r="C675" s="7" t="s">
        <v>33</v>
      </c>
      <c r="D675" s="7" t="s">
        <v>787</v>
      </c>
      <c r="E675" s="7" t="s">
        <v>35</v>
      </c>
      <c r="F675" s="7">
        <v>1.0</v>
      </c>
      <c r="G675" s="20">
        <v>78.65</v>
      </c>
      <c r="H675" s="13">
        <f>F675*G675</f>
        <v>78.65</v>
      </c>
      <c r="I675" s="17">
        <v>23.54</v>
      </c>
      <c r="J675" s="13">
        <f>G675*(1+I675/100)</f>
        <v>97.16421</v>
      </c>
      <c r="K675" s="13">
        <f>F675*J675</f>
        <v>97.16421</v>
      </c>
      <c r="L675" s="13">
        <v>78.65</v>
      </c>
      <c r="M675" s="13">
        <f>F675*L675</f>
        <v>78.65</v>
      </c>
      <c r="N675" s="13">
        <f>M675*(1+23.5400/100)</f>
        <v>97.16421</v>
      </c>
      <c r="O675" s="17">
        <f>IF(L675=0,0,((G675-L675)/L675)*100)</f>
        <v>0</v>
      </c>
    </row>
    <row r="676" spans="1:15">
      <c r="A676" s="7" t="s">
        <v>930</v>
      </c>
      <c r="B676" s="7" t="s">
        <v>678</v>
      </c>
      <c r="C676" s="7" t="s">
        <v>40</v>
      </c>
      <c r="D676" s="7" t="s">
        <v>859</v>
      </c>
      <c r="E676" s="7" t="s">
        <v>42</v>
      </c>
      <c r="F676" s="7">
        <v>2.2</v>
      </c>
      <c r="G676" s="20">
        <v>55.51</v>
      </c>
      <c r="H676" s="13">
        <f>F676*G676</f>
        <v>122.122</v>
      </c>
      <c r="I676" s="17">
        <v>23.54</v>
      </c>
      <c r="J676" s="13">
        <f>G676*(1+I676/100)</f>
        <v>68.577054</v>
      </c>
      <c r="K676" s="13">
        <f>F676*J676</f>
        <v>150.8695188</v>
      </c>
      <c r="L676" s="13">
        <v>55.51</v>
      </c>
      <c r="M676" s="13">
        <f>F676*L676</f>
        <v>122.122</v>
      </c>
      <c r="N676" s="13">
        <f>M676*(1+23.5400/100)</f>
        <v>150.8695188</v>
      </c>
      <c r="O676" s="17">
        <f>IF(L676=0,0,((G676-L676)/L676)*100)</f>
        <v>0</v>
      </c>
    </row>
    <row r="677" spans="1:15">
      <c r="A677" s="7" t="s">
        <v>931</v>
      </c>
      <c r="B677" s="7" t="s">
        <v>689</v>
      </c>
      <c r="C677" s="7" t="s">
        <v>40</v>
      </c>
      <c r="D677" s="7" t="s">
        <v>794</v>
      </c>
      <c r="E677" s="7" t="s">
        <v>42</v>
      </c>
      <c r="F677" s="7">
        <v>2.2</v>
      </c>
      <c r="G677" s="20">
        <v>5.59</v>
      </c>
      <c r="H677" s="13">
        <f>F677*G677</f>
        <v>12.298</v>
      </c>
      <c r="I677" s="17">
        <v>23.54</v>
      </c>
      <c r="J677" s="13">
        <f>G677*(1+I677/100)</f>
        <v>6.905886</v>
      </c>
      <c r="K677" s="13">
        <f>F677*J677</f>
        <v>15.1929492</v>
      </c>
      <c r="L677" s="13">
        <v>5.59</v>
      </c>
      <c r="M677" s="13">
        <f>F677*L677</f>
        <v>12.298</v>
      </c>
      <c r="N677" s="13">
        <f>M677*(1+23.5400/100)</f>
        <v>15.1929492</v>
      </c>
      <c r="O677" s="17">
        <f>IF(L677=0,0,((G677-L677)/L677)*100)</f>
        <v>0</v>
      </c>
    </row>
    <row r="678" spans="1:15">
      <c r="A678" s="7" t="s">
        <v>932</v>
      </c>
      <c r="B678" s="7" t="s">
        <v>670</v>
      </c>
      <c r="C678" s="7"/>
      <c r="D678" s="7" t="s">
        <v>796</v>
      </c>
      <c r="E678" s="7" t="s">
        <v>42</v>
      </c>
      <c r="F678" s="7">
        <v>15.75</v>
      </c>
      <c r="G678" s="20">
        <v>5.48</v>
      </c>
      <c r="H678" s="13">
        <f>F678*G678</f>
        <v>86.31</v>
      </c>
      <c r="I678" s="17">
        <v>23.54</v>
      </c>
      <c r="J678" s="13">
        <f>G678*(1+I678/100)</f>
        <v>6.769992</v>
      </c>
      <c r="K678" s="13">
        <f>F678*J678</f>
        <v>106.627374</v>
      </c>
      <c r="L678" s="13">
        <v>5.48</v>
      </c>
      <c r="M678" s="13">
        <f>F678*L678</f>
        <v>86.31</v>
      </c>
      <c r="N678" s="13">
        <f>M678*(1+23.5400/100)</f>
        <v>106.627374</v>
      </c>
      <c r="O678" s="17">
        <f>IF(L678=0,0,((G678-L678)/L678)*100)</f>
        <v>0</v>
      </c>
    </row>
    <row r="679" spans="1:15">
      <c r="A679" s="7" t="s">
        <v>933</v>
      </c>
      <c r="B679" s="7" t="s">
        <v>667</v>
      </c>
      <c r="C679" s="7" t="s">
        <v>33</v>
      </c>
      <c r="D679" s="7" t="s">
        <v>798</v>
      </c>
      <c r="E679" s="7" t="s">
        <v>42</v>
      </c>
      <c r="F679" s="7">
        <v>6.4</v>
      </c>
      <c r="G679" s="20">
        <v>10.69</v>
      </c>
      <c r="H679" s="13">
        <f>F679*G679</f>
        <v>68.416</v>
      </c>
      <c r="I679" s="17">
        <v>23.54</v>
      </c>
      <c r="J679" s="13">
        <f>G679*(1+I679/100)</f>
        <v>13.206426</v>
      </c>
      <c r="K679" s="13">
        <f>F679*J679</f>
        <v>84.5211264</v>
      </c>
      <c r="L679" s="13">
        <v>10.69</v>
      </c>
      <c r="M679" s="13">
        <f>F679*L679</f>
        <v>68.416</v>
      </c>
      <c r="N679" s="13">
        <f>M679*(1+23.5400/100)</f>
        <v>84.5211264</v>
      </c>
      <c r="O679" s="17">
        <f>IF(L679=0,0,((G679-L679)/L679)*100)</f>
        <v>0</v>
      </c>
    </row>
    <row r="680" spans="1:15">
      <c r="A680" s="6" t="s">
        <v>934</v>
      </c>
      <c r="B680" s="6" t="s">
        <v>934</v>
      </c>
      <c r="C680" s="6" t="s">
        <v>27</v>
      </c>
      <c r="D680" s="6" t="s">
        <v>935</v>
      </c>
      <c r="E680" s="6" t="s">
        <v>27</v>
      </c>
      <c r="F680" s="6" t="s">
        <v>27</v>
      </c>
      <c r="G680" s="12" t="s">
        <v>27</v>
      </c>
      <c r="H680" s="12">
        <f>SUM(H681,H682,H683,H684,H685,H686)</f>
        <v>506.1301</v>
      </c>
      <c r="I680" s="16" t="s">
        <v>27</v>
      </c>
      <c r="J680" s="12" t="s">
        <v>27</v>
      </c>
      <c r="K680" s="12">
        <f>SUM(K681,K682,K683,K684,K685,K686)</f>
        <v>625.27312554</v>
      </c>
      <c r="L680" s="12" t="s">
        <v>27</v>
      </c>
      <c r="M680" s="12">
        <f>SUM(M681,M682,M683,M684,M685,M686)</f>
        <v>506.1301</v>
      </c>
      <c r="N680" s="12">
        <f>SUM(N681,N682,N683,N684,N685,N686)</f>
        <v>625.27312554</v>
      </c>
      <c r="O680" s="16">
        <f>IF(SUM(M681,M682,M683,M684,M685,M686)=0,0,SUM(O681*M681/100,O682*M682/100,O683*M683/100,O684*M684/100,O685*M685/100,O686*M686/100)/SUM(M681,M682,M683,M684,M685,M686)*100)</f>
        <v>0</v>
      </c>
    </row>
    <row r="681" spans="1:15">
      <c r="A681" s="7" t="s">
        <v>936</v>
      </c>
      <c r="B681" s="7" t="s">
        <v>937</v>
      </c>
      <c r="C681" s="7" t="s">
        <v>40</v>
      </c>
      <c r="D681" s="7" t="s">
        <v>938</v>
      </c>
      <c r="E681" s="7" t="s">
        <v>42</v>
      </c>
      <c r="F681" s="7">
        <v>2.0</v>
      </c>
      <c r="G681" s="20">
        <v>3.61</v>
      </c>
      <c r="H681" s="13">
        <f>F681*G681</f>
        <v>7.22</v>
      </c>
      <c r="I681" s="17">
        <v>23.54</v>
      </c>
      <c r="J681" s="13">
        <f>G681*(1+I681/100)</f>
        <v>4.459794</v>
      </c>
      <c r="K681" s="13">
        <f>F681*J681</f>
        <v>8.919588</v>
      </c>
      <c r="L681" s="13">
        <v>3.61</v>
      </c>
      <c r="M681" s="13">
        <f>F681*L681</f>
        <v>7.22</v>
      </c>
      <c r="N681" s="13">
        <f>M681*(1+23.5400/100)</f>
        <v>8.919588</v>
      </c>
      <c r="O681" s="17">
        <f>IF(L681=0,0,((G681-L681)/L681)*100)</f>
        <v>0</v>
      </c>
    </row>
    <row r="682" spans="1:15">
      <c r="A682" s="7" t="s">
        <v>939</v>
      </c>
      <c r="B682" s="7" t="s">
        <v>51</v>
      </c>
      <c r="C682" s="7" t="s">
        <v>40</v>
      </c>
      <c r="D682" s="7" t="s">
        <v>52</v>
      </c>
      <c r="E682" s="7" t="s">
        <v>53</v>
      </c>
      <c r="F682" s="7">
        <v>0.09</v>
      </c>
      <c r="G682" s="20">
        <v>10.46</v>
      </c>
      <c r="H682" s="13">
        <f>F682*G682</f>
        <v>0.9414</v>
      </c>
      <c r="I682" s="17">
        <v>23.54</v>
      </c>
      <c r="J682" s="13">
        <f>G682*(1+I682/100)</f>
        <v>12.922284</v>
      </c>
      <c r="K682" s="13">
        <f>F682*J682</f>
        <v>1.16300556</v>
      </c>
      <c r="L682" s="13">
        <v>10.46</v>
      </c>
      <c r="M682" s="13">
        <f>F682*L682</f>
        <v>0.9414</v>
      </c>
      <c r="N682" s="13">
        <f>M682*(1+23.5400/100)</f>
        <v>1.16300556</v>
      </c>
      <c r="O682" s="17">
        <f>IF(L682=0,0,((G682-L682)/L682)*100)</f>
        <v>0</v>
      </c>
    </row>
    <row r="683" spans="1:15">
      <c r="A683" s="7" t="s">
        <v>940</v>
      </c>
      <c r="B683" s="7" t="s">
        <v>55</v>
      </c>
      <c r="C683" s="7" t="s">
        <v>40</v>
      </c>
      <c r="D683" s="7" t="s">
        <v>56</v>
      </c>
      <c r="E683" s="7" t="s">
        <v>57</v>
      </c>
      <c r="F683" s="7">
        <v>0.9</v>
      </c>
      <c r="G683" s="20">
        <v>3.22</v>
      </c>
      <c r="H683" s="13">
        <f>F683*G683</f>
        <v>2.898</v>
      </c>
      <c r="I683" s="17">
        <v>23.54</v>
      </c>
      <c r="J683" s="13">
        <f>G683*(1+I683/100)</f>
        <v>3.977988</v>
      </c>
      <c r="K683" s="13">
        <f>F683*J683</f>
        <v>3.5801892</v>
      </c>
      <c r="L683" s="13">
        <v>3.22</v>
      </c>
      <c r="M683" s="13">
        <f>F683*L683</f>
        <v>2.898</v>
      </c>
      <c r="N683" s="13">
        <f>M683*(1+23.5400/100)</f>
        <v>3.5801892</v>
      </c>
      <c r="O683" s="17">
        <f>IF(L683=0,0,((G683-L683)/L683)*100)</f>
        <v>0</v>
      </c>
    </row>
    <row r="684" spans="1:15">
      <c r="A684" s="7" t="s">
        <v>941</v>
      </c>
      <c r="B684" s="7" t="s">
        <v>678</v>
      </c>
      <c r="C684" s="7" t="s">
        <v>40</v>
      </c>
      <c r="D684" s="7" t="s">
        <v>859</v>
      </c>
      <c r="E684" s="7" t="s">
        <v>42</v>
      </c>
      <c r="F684" s="7">
        <v>2.0</v>
      </c>
      <c r="G684" s="20">
        <v>55.51</v>
      </c>
      <c r="H684" s="13">
        <f>F684*G684</f>
        <v>111.02</v>
      </c>
      <c r="I684" s="17">
        <v>23.54</v>
      </c>
      <c r="J684" s="13">
        <f>G684*(1+I684/100)</f>
        <v>68.577054</v>
      </c>
      <c r="K684" s="13">
        <f>F684*J684</f>
        <v>137.154108</v>
      </c>
      <c r="L684" s="13">
        <v>55.51</v>
      </c>
      <c r="M684" s="13">
        <f>F684*L684</f>
        <v>111.02</v>
      </c>
      <c r="N684" s="13">
        <f>M684*(1+23.5400/100)</f>
        <v>137.154108</v>
      </c>
      <c r="O684" s="17">
        <f>IF(L684=0,0,((G684-L684)/L684)*100)</f>
        <v>0</v>
      </c>
    </row>
    <row r="685" spans="1:15">
      <c r="A685" s="7" t="s">
        <v>942</v>
      </c>
      <c r="B685" s="7" t="s">
        <v>633</v>
      </c>
      <c r="C685" s="7" t="s">
        <v>40</v>
      </c>
      <c r="D685" s="7" t="s">
        <v>634</v>
      </c>
      <c r="E685" s="7" t="s">
        <v>42</v>
      </c>
      <c r="F685" s="7">
        <v>17.37</v>
      </c>
      <c r="G685" s="20">
        <v>16.52</v>
      </c>
      <c r="H685" s="13">
        <f>F685*G685</f>
        <v>286.9524</v>
      </c>
      <c r="I685" s="17">
        <v>23.54</v>
      </c>
      <c r="J685" s="13">
        <f>G685*(1+I685/100)</f>
        <v>20.408808</v>
      </c>
      <c r="K685" s="13">
        <f>F685*J685</f>
        <v>354.50099496</v>
      </c>
      <c r="L685" s="13">
        <v>16.52</v>
      </c>
      <c r="M685" s="13">
        <f>F685*L685</f>
        <v>286.9524</v>
      </c>
      <c r="N685" s="13">
        <f>M685*(1+23.5400/100)</f>
        <v>354.50099496</v>
      </c>
      <c r="O685" s="17">
        <f>IF(L685=0,0,((G685-L685)/L685)*100)</f>
        <v>0</v>
      </c>
    </row>
    <row r="686" spans="1:15">
      <c r="A686" s="7" t="s">
        <v>943</v>
      </c>
      <c r="B686" s="7" t="s">
        <v>689</v>
      </c>
      <c r="C686" s="7" t="s">
        <v>40</v>
      </c>
      <c r="D686" s="7" t="s">
        <v>794</v>
      </c>
      <c r="E686" s="7" t="s">
        <v>42</v>
      </c>
      <c r="F686" s="7">
        <v>17.37</v>
      </c>
      <c r="G686" s="20">
        <v>5.59</v>
      </c>
      <c r="H686" s="13">
        <f>F686*G686</f>
        <v>97.0983</v>
      </c>
      <c r="I686" s="17">
        <v>23.54</v>
      </c>
      <c r="J686" s="13">
        <f>G686*(1+I686/100)</f>
        <v>6.905886</v>
      </c>
      <c r="K686" s="13">
        <f>F686*J686</f>
        <v>119.95523982</v>
      </c>
      <c r="L686" s="13">
        <v>5.59</v>
      </c>
      <c r="M686" s="13">
        <f>F686*L686</f>
        <v>97.0983</v>
      </c>
      <c r="N686" s="13">
        <f>M686*(1+23.5400/100)</f>
        <v>119.95523982</v>
      </c>
      <c r="O686" s="17">
        <f>IF(L686=0,0,((G686-L686)/L686)*100)</f>
        <v>0</v>
      </c>
    </row>
    <row r="687" spans="1:15">
      <c r="A687" s="6" t="s">
        <v>944</v>
      </c>
      <c r="B687" s="6" t="s">
        <v>944</v>
      </c>
      <c r="C687" s="6" t="s">
        <v>27</v>
      </c>
      <c r="D687" s="6" t="s">
        <v>945</v>
      </c>
      <c r="E687" s="6" t="s">
        <v>27</v>
      </c>
      <c r="F687" s="6" t="s">
        <v>27</v>
      </c>
      <c r="G687" s="12" t="s">
        <v>27</v>
      </c>
      <c r="H687" s="12">
        <f>SUM(H688,H689,H690,H691,H692,H693,H694,H695,H696,H697)</f>
        <v>4158.9646</v>
      </c>
      <c r="I687" s="16" t="s">
        <v>27</v>
      </c>
      <c r="J687" s="12" t="s">
        <v>27</v>
      </c>
      <c r="K687" s="12">
        <f>SUM(K688,K689,K690,K691,K692,K693,K694,K695,K696,K697)</f>
        <v>5137.98486684</v>
      </c>
      <c r="L687" s="12" t="s">
        <v>27</v>
      </c>
      <c r="M687" s="12">
        <f>SUM(M688,M689,M690,M691,M692,M693,M694,M695,M696,M697)</f>
        <v>4158.9646</v>
      </c>
      <c r="N687" s="12">
        <f>SUM(N688,N689,N690,N691,N692,N693,N694,N695,N696,N697)</f>
        <v>5137.98486684</v>
      </c>
      <c r="O687" s="16">
        <f>IF(SUM(M688,M689,M690,M691,M692,M693,M694,M695,M696,M697)=0,0,SUM(O688*M688/100,O689*M689/100,O690*M690/100,O691*M691/100,O692*M692/100,O693*M693/100,O694*M694/100,O695*M695/100,O696*M696/100,O697*M697/100)/SUM(M688,M689,M690,M691,M692,M693,M694,M695,M696,M697)*100)</f>
        <v>0</v>
      </c>
    </row>
    <row r="688" spans="1:15">
      <c r="A688" s="7" t="s">
        <v>946</v>
      </c>
      <c r="B688" s="7" t="s">
        <v>59</v>
      </c>
      <c r="C688" s="7" t="s">
        <v>40</v>
      </c>
      <c r="D688" s="7" t="s">
        <v>60</v>
      </c>
      <c r="E688" s="7" t="s">
        <v>42</v>
      </c>
      <c r="F688" s="7">
        <v>151.18</v>
      </c>
      <c r="G688" s="20">
        <v>1.79</v>
      </c>
      <c r="H688" s="13">
        <f>F688*G688</f>
        <v>270.6122</v>
      </c>
      <c r="I688" s="17">
        <v>23.54</v>
      </c>
      <c r="J688" s="13">
        <f>G688*(1+I688/100)</f>
        <v>2.211366</v>
      </c>
      <c r="K688" s="13">
        <f>F688*J688</f>
        <v>334.31431188</v>
      </c>
      <c r="L688" s="13">
        <v>1.79</v>
      </c>
      <c r="M688" s="13">
        <f>F688*L688</f>
        <v>270.6122</v>
      </c>
      <c r="N688" s="13">
        <f>M688*(1+23.5400/100)</f>
        <v>334.31431188</v>
      </c>
      <c r="O688" s="17">
        <f>IF(L688=0,0,((G688-L688)/L688)*100)</f>
        <v>0</v>
      </c>
    </row>
    <row r="689" spans="1:15">
      <c r="A689" s="7" t="s">
        <v>947</v>
      </c>
      <c r="B689" s="7" t="s">
        <v>68</v>
      </c>
      <c r="C689" s="7" t="s">
        <v>40</v>
      </c>
      <c r="D689" s="7" t="s">
        <v>69</v>
      </c>
      <c r="E689" s="7" t="s">
        <v>42</v>
      </c>
      <c r="F689" s="7">
        <v>151.18</v>
      </c>
      <c r="G689" s="20">
        <v>4.41</v>
      </c>
      <c r="H689" s="13">
        <f>F689*G689</f>
        <v>666.7038</v>
      </c>
      <c r="I689" s="17">
        <v>23.54</v>
      </c>
      <c r="J689" s="13">
        <f>G689*(1+I689/100)</f>
        <v>5.448114</v>
      </c>
      <c r="K689" s="13">
        <f>F689*J689</f>
        <v>823.64587452</v>
      </c>
      <c r="L689" s="13">
        <v>4.41</v>
      </c>
      <c r="M689" s="13">
        <f>F689*L689</f>
        <v>666.7038</v>
      </c>
      <c r="N689" s="13">
        <f>M689*(1+23.5400/100)</f>
        <v>823.64587452</v>
      </c>
      <c r="O689" s="17">
        <f>IF(L689=0,0,((G689-L689)/L689)*100)</f>
        <v>0</v>
      </c>
    </row>
    <row r="690" spans="1:15">
      <c r="A690" s="7" t="s">
        <v>948</v>
      </c>
      <c r="B690" s="7" t="s">
        <v>618</v>
      </c>
      <c r="C690" s="7" t="s">
        <v>40</v>
      </c>
      <c r="D690" s="7" t="s">
        <v>631</v>
      </c>
      <c r="E690" s="7" t="s">
        <v>42</v>
      </c>
      <c r="F690" s="7">
        <v>151.18</v>
      </c>
      <c r="G690" s="20">
        <v>13.63</v>
      </c>
      <c r="H690" s="13">
        <f>F690*G690</f>
        <v>2060.5834</v>
      </c>
      <c r="I690" s="17">
        <v>23.54</v>
      </c>
      <c r="J690" s="13">
        <f>G690*(1+I690/100)</f>
        <v>16.838502</v>
      </c>
      <c r="K690" s="13">
        <f>F690*J690</f>
        <v>2545.64473236</v>
      </c>
      <c r="L690" s="13">
        <v>13.63</v>
      </c>
      <c r="M690" s="13">
        <f>F690*L690</f>
        <v>2060.5834</v>
      </c>
      <c r="N690" s="13">
        <f>M690*(1+23.5400/100)</f>
        <v>2545.64473236</v>
      </c>
      <c r="O690" s="17">
        <f>IF(L690=0,0,((G690-L690)/L690)*100)</f>
        <v>0</v>
      </c>
    </row>
    <row r="691" spans="1:15">
      <c r="A691" s="7" t="s">
        <v>949</v>
      </c>
      <c r="B691" s="7" t="s">
        <v>937</v>
      </c>
      <c r="C691" s="7" t="s">
        <v>40</v>
      </c>
      <c r="D691" s="7" t="s">
        <v>938</v>
      </c>
      <c r="E691" s="7" t="s">
        <v>42</v>
      </c>
      <c r="F691" s="7">
        <v>4.0</v>
      </c>
      <c r="G691" s="20">
        <v>3.61</v>
      </c>
      <c r="H691" s="13">
        <f>F691*G691</f>
        <v>14.44</v>
      </c>
      <c r="I691" s="17">
        <v>23.54</v>
      </c>
      <c r="J691" s="13">
        <f>G691*(1+I691/100)</f>
        <v>4.459794</v>
      </c>
      <c r="K691" s="13">
        <f>F691*J691</f>
        <v>17.839176</v>
      </c>
      <c r="L691" s="13">
        <v>3.61</v>
      </c>
      <c r="M691" s="13">
        <f>F691*L691</f>
        <v>14.44</v>
      </c>
      <c r="N691" s="13">
        <f>M691*(1+23.5400/100)</f>
        <v>17.839176</v>
      </c>
      <c r="O691" s="17">
        <f>IF(L691=0,0,((G691-L691)/L691)*100)</f>
        <v>0</v>
      </c>
    </row>
    <row r="692" spans="1:15">
      <c r="A692" s="7" t="s">
        <v>950</v>
      </c>
      <c r="B692" s="7" t="s">
        <v>678</v>
      </c>
      <c r="C692" s="7" t="s">
        <v>40</v>
      </c>
      <c r="D692" s="7" t="s">
        <v>859</v>
      </c>
      <c r="E692" s="7" t="s">
        <v>42</v>
      </c>
      <c r="F692" s="7">
        <v>4.0</v>
      </c>
      <c r="G692" s="20">
        <v>55.51</v>
      </c>
      <c r="H692" s="13">
        <f>F692*G692</f>
        <v>222.04</v>
      </c>
      <c r="I692" s="17">
        <v>23.54</v>
      </c>
      <c r="J692" s="13">
        <f>G692*(1+I692/100)</f>
        <v>68.577054</v>
      </c>
      <c r="K692" s="13">
        <f>F692*J692</f>
        <v>274.308216</v>
      </c>
      <c r="L692" s="13">
        <v>55.51</v>
      </c>
      <c r="M692" s="13">
        <f>F692*L692</f>
        <v>222.04</v>
      </c>
      <c r="N692" s="13">
        <f>M692*(1+23.5400/100)</f>
        <v>274.308216</v>
      </c>
      <c r="O692" s="17">
        <f>IF(L692=0,0,((G692-L692)/L692)*100)</f>
        <v>0</v>
      </c>
    </row>
    <row r="693" spans="1:15">
      <c r="A693" s="7" t="s">
        <v>951</v>
      </c>
      <c r="B693" s="7" t="s">
        <v>689</v>
      </c>
      <c r="C693" s="7" t="s">
        <v>40</v>
      </c>
      <c r="D693" s="7" t="s">
        <v>794</v>
      </c>
      <c r="E693" s="7" t="s">
        <v>42</v>
      </c>
      <c r="F693" s="7">
        <v>4.0</v>
      </c>
      <c r="G693" s="20">
        <v>5.59</v>
      </c>
      <c r="H693" s="13">
        <f>F693*G693</f>
        <v>22.36</v>
      </c>
      <c r="I693" s="17">
        <v>23.54</v>
      </c>
      <c r="J693" s="13">
        <f>G693*(1+I693/100)</f>
        <v>6.905886</v>
      </c>
      <c r="K693" s="13">
        <f>F693*J693</f>
        <v>27.623544</v>
      </c>
      <c r="L693" s="13">
        <v>5.59</v>
      </c>
      <c r="M693" s="13">
        <f>F693*L693</f>
        <v>22.36</v>
      </c>
      <c r="N693" s="13">
        <f>M693*(1+23.5400/100)</f>
        <v>27.623544</v>
      </c>
      <c r="O693" s="17">
        <f>IF(L693=0,0,((G693-L693)/L693)*100)</f>
        <v>0</v>
      </c>
    </row>
    <row r="694" spans="1:15">
      <c r="A694" s="7" t="s">
        <v>952</v>
      </c>
      <c r="B694" s="7" t="s">
        <v>633</v>
      </c>
      <c r="C694" s="7" t="s">
        <v>40</v>
      </c>
      <c r="D694" s="7" t="s">
        <v>634</v>
      </c>
      <c r="E694" s="7" t="s">
        <v>42</v>
      </c>
      <c r="F694" s="7">
        <v>4.0</v>
      </c>
      <c r="G694" s="20">
        <v>16.52</v>
      </c>
      <c r="H694" s="13">
        <f>F694*G694</f>
        <v>66.08</v>
      </c>
      <c r="I694" s="17">
        <v>23.54</v>
      </c>
      <c r="J694" s="13">
        <f>G694*(1+I694/100)</f>
        <v>20.408808</v>
      </c>
      <c r="K694" s="13">
        <f>F694*J694</f>
        <v>81.635232</v>
      </c>
      <c r="L694" s="13">
        <v>16.52</v>
      </c>
      <c r="M694" s="13">
        <f>F694*L694</f>
        <v>66.08</v>
      </c>
      <c r="N694" s="13">
        <f>M694*(1+23.5400/100)</f>
        <v>81.635232</v>
      </c>
      <c r="O694" s="17">
        <f>IF(L694=0,0,((G694-L694)/L694)*100)</f>
        <v>0</v>
      </c>
    </row>
    <row r="695" spans="1:15">
      <c r="A695" s="7" t="s">
        <v>953</v>
      </c>
      <c r="B695" s="7" t="s">
        <v>51</v>
      </c>
      <c r="C695" s="7" t="s">
        <v>40</v>
      </c>
      <c r="D695" s="7" t="s">
        <v>52</v>
      </c>
      <c r="E695" s="7" t="s">
        <v>53</v>
      </c>
      <c r="F695" s="7">
        <v>0.18</v>
      </c>
      <c r="G695" s="20">
        <v>10.46</v>
      </c>
      <c r="H695" s="13">
        <f>F695*G695</f>
        <v>1.8828</v>
      </c>
      <c r="I695" s="17">
        <v>23.54</v>
      </c>
      <c r="J695" s="13">
        <f>G695*(1+I695/100)</f>
        <v>12.922284</v>
      </c>
      <c r="K695" s="13">
        <f>F695*J695</f>
        <v>2.32601112</v>
      </c>
      <c r="L695" s="13">
        <v>10.46</v>
      </c>
      <c r="M695" s="13">
        <f>F695*L695</f>
        <v>1.8828</v>
      </c>
      <c r="N695" s="13">
        <f>M695*(1+23.5400/100)</f>
        <v>2.32601112</v>
      </c>
      <c r="O695" s="17">
        <f>IF(L695=0,0,((G695-L695)/L695)*100)</f>
        <v>0</v>
      </c>
    </row>
    <row r="696" spans="1:15">
      <c r="A696" s="7" t="s">
        <v>954</v>
      </c>
      <c r="B696" s="7" t="s">
        <v>55</v>
      </c>
      <c r="C696" s="7" t="s">
        <v>40</v>
      </c>
      <c r="D696" s="7" t="s">
        <v>56</v>
      </c>
      <c r="E696" s="7" t="s">
        <v>57</v>
      </c>
      <c r="F696" s="7">
        <v>1.8</v>
      </c>
      <c r="G696" s="20">
        <v>3.22</v>
      </c>
      <c r="H696" s="13">
        <f>F696*G696</f>
        <v>5.796</v>
      </c>
      <c r="I696" s="17">
        <v>23.54</v>
      </c>
      <c r="J696" s="13">
        <f>G696*(1+I696/100)</f>
        <v>3.977988</v>
      </c>
      <c r="K696" s="13">
        <f>F696*J696</f>
        <v>7.1603784</v>
      </c>
      <c r="L696" s="13">
        <v>3.22</v>
      </c>
      <c r="M696" s="13">
        <f>F696*L696</f>
        <v>5.796</v>
      </c>
      <c r="N696" s="13">
        <f>M696*(1+23.5400/100)</f>
        <v>7.1603784</v>
      </c>
      <c r="O696" s="17">
        <f>IF(L696=0,0,((G696-L696)/L696)*100)</f>
        <v>0</v>
      </c>
    </row>
    <row r="697" spans="1:15">
      <c r="A697" s="7" t="s">
        <v>955</v>
      </c>
      <c r="B697" s="7" t="s">
        <v>670</v>
      </c>
      <c r="C697" s="7"/>
      <c r="D697" s="7" t="s">
        <v>796</v>
      </c>
      <c r="E697" s="7" t="s">
        <v>42</v>
      </c>
      <c r="F697" s="7">
        <v>151.18</v>
      </c>
      <c r="G697" s="20">
        <v>5.48</v>
      </c>
      <c r="H697" s="13">
        <f>F697*G697</f>
        <v>828.4664</v>
      </c>
      <c r="I697" s="17">
        <v>23.54</v>
      </c>
      <c r="J697" s="13">
        <f>G697*(1+I697/100)</f>
        <v>6.769992</v>
      </c>
      <c r="K697" s="13">
        <f>F697*J697</f>
        <v>1023.48739056</v>
      </c>
      <c r="L697" s="13">
        <v>5.48</v>
      </c>
      <c r="M697" s="13">
        <f>F697*L697</f>
        <v>828.4664</v>
      </c>
      <c r="N697" s="13">
        <f>M697*(1+23.5400/100)</f>
        <v>1023.48739056</v>
      </c>
      <c r="O697" s="17">
        <f>IF(L697=0,0,((G697-L697)/L697)*100)</f>
        <v>0</v>
      </c>
    </row>
    <row r="698" spans="1:15">
      <c r="A698" s="6" t="s">
        <v>956</v>
      </c>
      <c r="B698" s="6" t="s">
        <v>956</v>
      </c>
      <c r="C698" s="6" t="s">
        <v>27</v>
      </c>
      <c r="D698" s="6" t="s">
        <v>957</v>
      </c>
      <c r="E698" s="6" t="s">
        <v>27</v>
      </c>
      <c r="F698" s="6" t="s">
        <v>27</v>
      </c>
      <c r="G698" s="12" t="s">
        <v>27</v>
      </c>
      <c r="H698" s="12">
        <f>H699</f>
        <v>19190.4444</v>
      </c>
      <c r="I698" s="16" t="s">
        <v>27</v>
      </c>
      <c r="J698" s="12" t="s">
        <v>27</v>
      </c>
      <c r="K698" s="12">
        <f>K699</f>
        <v>23707.87501176</v>
      </c>
      <c r="L698" s="12" t="s">
        <v>27</v>
      </c>
      <c r="M698" s="12">
        <f>M699</f>
        <v>19190.4444</v>
      </c>
      <c r="N698" s="12">
        <f>N699</f>
        <v>23707.87501176</v>
      </c>
      <c r="O698" s="16">
        <f>O699</f>
        <v>0</v>
      </c>
    </row>
    <row r="699" spans="1:15">
      <c r="A699" s="7" t="s">
        <v>958</v>
      </c>
      <c r="B699" s="7" t="s">
        <v>171</v>
      </c>
      <c r="C699" s="7" t="s">
        <v>40</v>
      </c>
      <c r="D699" s="7" t="s">
        <v>461</v>
      </c>
      <c r="E699" s="7" t="s">
        <v>100</v>
      </c>
      <c r="F699" s="7">
        <v>243.41</v>
      </c>
      <c r="G699" s="20">
        <v>78.84</v>
      </c>
      <c r="H699" s="13">
        <f>F699*G699</f>
        <v>19190.4444</v>
      </c>
      <c r="I699" s="17">
        <v>23.54</v>
      </c>
      <c r="J699" s="13">
        <f>G699*(1+I699/100)</f>
        <v>97.398936</v>
      </c>
      <c r="K699" s="13">
        <f>F699*J699</f>
        <v>23707.87501176</v>
      </c>
      <c r="L699" s="13">
        <v>78.84</v>
      </c>
      <c r="M699" s="13">
        <f>F699*L699</f>
        <v>19190.4444</v>
      </c>
      <c r="N699" s="13">
        <f>M699*(1+23.5400/100)</f>
        <v>23707.87501176</v>
      </c>
      <c r="O699" s="17">
        <f>IF(L699=0,0,((G699-L699)/L699)*100)</f>
        <v>0</v>
      </c>
    </row>
    <row r="700" spans="1:15">
      <c r="G700" s="10"/>
      <c r="H700" s="10"/>
      <c r="I700" s="14"/>
      <c r="J700" s="10"/>
      <c r="K700" s="10"/>
      <c r="L700" s="10"/>
      <c r="M700" s="10"/>
      <c r="N700" s="10"/>
      <c r="O700" s="14"/>
    </row>
    <row r="701" spans="1:15">
      <c r="E701" s="8" t="s">
        <v>959</v>
      </c>
      <c r="F701" s="18">
        <f>SUM(H13,H15,H18,H19,H20,H21,H22,H23,H24,H25,H28,H29,H30,H31,H32,H33,H34,H35,H36,H38,H39,H40,H41,H42,H43,H44,H45,H46,H47,H48,H50,H51,H52,H53,H54,H55,H56,H57,H58,H59,H60,H61,H62,H65,H66,H67,H68,H69,H70,H71,H72,H73,H75,H76,H78,H79,H82,H83,H84,H85,H86,H87,H88,H89,H91,H92,H93,H94,H95,H96,H97,H98,H99,H100,H103,H104,H105,H106,H107,H108,H109,H110,H112,H113,H114,H115,H116,H117,H118,H119,H120,H121,H124,H125,H126,H127,H128,H129,H130,H131,H132,H133,H135,H136,H137,H138,H139,H140,H141,H142,H143,H144,H145,H146,H147,H149,H150,H151,H152,H153,H154,H155,H156,H157,H158,H161,H162,H163,H164,H165,H166,H167,H168,H169,H170,H172,H173,H174,H175,H176,H177,H178,H179,H180,H181,H182,H183,H185,H186,H187,H188,H189,H190,H191,H192,H193,H194,H197,H198,H199,H200,H201,H202,H203,H204,H206,H207,H208,H209,H210,H211,H212,H213,H214,H215,H216,H217,H218,H220,H221,H222,H223,H224,H225,H226,H227,H228,H229,H232,H233,H234,H235,H236,H237,H238,H239,H241,H242,H243,H244,H245,H246,H247,H248,H249,H250,H251,H252,H254,H255,H256,H257,H258,H259,H260,H261,H262,H263,H266,H267,H268,H269,H270,H271,H272,H273,H274,H275,H277,H278,H279,H280,H281,H282,H283,H284,H285,H286,H287,H288,H289,H290,H292,H293,H294,H295,H297,H298,H300,H301,H302,H303,H304,H305,H307,H310,H311,H312,H313,H314,H315,H316,H317,H319,H320,H321,H322,H323,H324,H325,H326,H327,H329,H330,H331,H332,H333,H334,H335,H336,H337,H338,H340,H341,H342,H343,H344,H345,H346,H347,H348,H349,H350,H351,H352,H355,H356,H357,H358,H359,H360,H361,H362,H363,H365,H366,H367,H368,H369,H370,H371,H372,H373,H374,H375,H377,H378,H379,H380,H381,H382,H383,H384,H385,H386,H387,H388,H390,H391,H392,H393,H394,H395,H396,H397,H398,H399,H400,H404,H405,H406,H407,H408,H409,H410,H411,H413,H414,H415,H416,H417,H418,H419,H420,H421,H422,H424,H425,H426,H427,H428,H429,H430,H431,H432,H433,H434,H436,H437,H438,H439,H440,H441,H442,H443,H444,H445,H446,H449,H450,H451,H452,H453,H454,H455,H456,H457,H458,H459,H461,H462,H463,H464,H465,H468,H469,H470,H471,H472,H473,H474,H475,H476,H477,H478,H480,H481,H482,H483,H484,H487,H488,H489,H490,H491,H492,H494,H495,H496,H497,H498,H501,H502,H503,H504,H505,H506,H508,H509,H510,H511,H512,H515,H516,H517,H518,H519,H520,H521,H522,H523,H525,H526,H527,H528,H529,H532,H533,H534,H535,H536,H537,H538,H539,H540,H542,H543,H544,H545,H546,H548,H549,H550,H551,H552,H553,H554,H555,H556,H557,H558,H559,H560,H561,H563,H564,H565,H566,H567,H568,H569,H570,H571,H572,H573,H574,H575,H576,H577,H578,H580,H581,H582,H583,H584,H585,H586,H587,H588,H589,H590,H591,H592,H593,H594,H596,H597,H598,H599,H600,H601,H602,H603,H604,H605,H606,H607,H608,H609,H610,H611,H613,H614,H615,H616,H617,H618,H619,H620,H621,H622,H624,H625,H626,H627,H628,H629,H630,H631,H632,H633,H634,H636,H637,H638,H639,H640,H641,H642,H643,H644,H645,H647,H648,H649,H650,H651,H652,H653,H654,H655,H656,H658,H659,H660,H661,H662,H663,H664,H665,H666,H667,H669,H670,H671,H672,H673,H674,H675,H676,H677,H678,H679,H681,H682,H683,H684,H685,H686,H688,H689,H690,H691,H692,H693,H694,H695,H696,H697,H699)</f>
        <v>1127972.919648</v>
      </c>
      <c r="G701" s="10"/>
      <c r="H701" s="10"/>
      <c r="I701" s="14"/>
      <c r="J701" s="10"/>
      <c r="K701" s="10"/>
      <c r="L701" s="10"/>
      <c r="M701" s="10"/>
      <c r="N701" s="10"/>
      <c r="O701" s="14"/>
    </row>
    <row r="702" spans="1:15">
      <c r="E702" s="9" t="s">
        <v>960</v>
      </c>
      <c r="F702" s="19">
        <f>SUM(K13,K15,K18,K19,K20,K21,K22,K23,K24,K25,K28,K29,K30,K31,K32,K33,K34,K35,K36,K38,K39,K40,K41,K42,K43,K44,K45,K46,K47,K48,K50,K51,K52,K53,K54,K55,K56,K57,K58,K59,K60,K61,K62,K65,K66,K67,K68,K69,K70,K71,K72,K73,K75,K76,K78,K79,K82,K83,K84,K85,K86,K87,K88,K89,K91,K92,K93,K94,K95,K96,K97,K98,K99,K100,K103,K104,K105,K106,K107,K108,K109,K110,K112,K113,K114,K115,K116,K117,K118,K119,K120,K121,K124,K125,K126,K127,K128,K129,K130,K131,K132,K133,K135,K136,K137,K138,K139,K140,K141,K142,K143,K144,K145,K146,K147,K149,K150,K151,K152,K153,K154,K155,K156,K157,K158,K161,K162,K163,K164,K165,K166,K167,K168,K169,K170,K172,K173,K174,K175,K176,K177,K178,K179,K180,K181,K182,K183,K185,K186,K187,K188,K189,K190,K191,K192,K193,K194,K197,K198,K199,K200,K201,K202,K203,K204,K206,K207,K208,K209,K210,K211,K212,K213,K214,K215,K216,K217,K218,K220,K221,K222,K223,K224,K225,K226,K227,K228,K229,K232,K233,K234,K235,K236,K237,K238,K239,K241,K242,K243,K244,K245,K246,K247,K248,K249,K250,K251,K252,K254,K255,K256,K257,K258,K259,K260,K261,K262,K263,K266,K267,K268,K269,K270,K271,K272,K273,K274,K275,K277,K278,K279,K280,K281,K282,K283,K284,K285,K286,K287,K288,K289,K290,K292,K293,K294,K295,K297,K298,K300,K301,K302,K303,K304,K305,K307,K310,K311,K312,K313,K314,K315,K316,K317,K319,K320,K321,K322,K323,K324,K325,K326,K327,K329,K330,K331,K332,K333,K334,K335,K336,K337,K338,K340,K341,K342,K343,K344,K345,K346,K347,K348,K349,K350,K351,K352,K355,K356,K357,K358,K359,K360,K361,K362,K363,K365,K366,K367,K368,K369,K370,K371,K372,K373,K374,K375,K377,K378,K379,K380,K381,K382,K383,K384,K385,K386,K387,K388,K390,K391,K392,K393,K394,K395,K396,K397,K398,K399,K400,K404,K405,K406,K407,K408,K409,K410,K411,K413,K414,K415,K416,K417,K418,K419,K420,K421,K422,K424,K425,K426,K427,K428,K429,K430,K431,K432,K433,K434,K436,K437,K438,K439,K440,K441,K442,K443,K444,K445,K446,K449,K450,K451,K452,K453,K454,K455,K456,K457,K458,K459,K461,K462,K463,K464,K465,K468,K469,K470,K471,K472,K473,K474,K475,K476,K477,K478,K480,K481,K482,K483,K484,K487,K488,K489,K490,K491,K492,K494,K495,K496,K497,K498,K501,K502,K503,K504,K505,K506,K508,K509,K510,K511,K512,K515,K516,K517,K518,K519,K520,K521,K522,K523,K525,K526,K527,K528,K529,K532,K533,K534,K535,K536,K537,K538,K539,K540,K542,K543,K544,K545,K546,K548,K549,K550,K551,K552,K553,K554,K555,K556,K557,K558,K559,K560,K561,K563,K564,K565,K566,K567,K568,K569,K570,K571,K572,K573,K574,K575,K576,K577,K578,K580,K581,K582,K583,K584,K585,K586,K587,K588,K589,K590,K591,K592,K593,K594,K596,K597,K598,K599,K600,K601,K602,K603,K604,K605,K606,K607,K608,K609,K610,K611,K613,K614,K615,K616,K617,K618,K619,K620,K621,K622,K624,K625,K626,K627,K628,K629,K630,K631,K632,K633,K634,K636,K637,K638,K639,K640,K641,K642,K643,K644,K645,K647,K648,K649,K650,K651,K652,K653,K654,K655,K656,K658,K659,K660,K661,K662,K663,K664,K665,K666,K667,K669,K670,K671,K672,K673,K674,K675,K676,K677,K678,K679,K681,K682,K683,K684,K685,K686,K688,K689,K690,K691,K692,K693,K694,K695,K696,K697,K699)</f>
        <v>1393497.7449331</v>
      </c>
      <c r="G702" s="10"/>
      <c r="H702" s="10"/>
      <c r="I702" s="14"/>
      <c r="J702" s="10"/>
      <c r="K702" s="10"/>
      <c r="L702" s="10"/>
      <c r="M702" s="10"/>
      <c r="N702" s="10"/>
      <c r="O702" s="14"/>
    </row>
  </sheetData>
  <sheetProtection password="E40E" sheet="1" formatCells="0" formatColumns="0" formatRows="0" insertColumns="0" insertRows="0" deleteColumns="0" deleteRows="0" sort="0"/>
  <mergeCells>
    <mergeCell ref="A1:N1"/>
    <mergeCell ref="A2:N2"/>
    <mergeCell ref="A8:N8"/>
  </mergeCells>
  <conditionalFormatting sqref="O8:O702">
    <cfRule type="cellIs" dxfId="0" priority="1" operator="greaterThan">
      <formula>1</formula>
    </cfRule>
    <cfRule type="cellIs" dxfId="1" priority="2" operator="lessThan">
      <formula>-1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9"/>
  <sheetViews>
    <sheetView tabSelected="0" workbookViewId="0" showGridLines="true" showRowColHeaders="1">
      <selection activeCell="U9" sqref="U9:U699"/>
    </sheetView>
  </sheetViews>
  <sheetFormatPr defaultRowHeight="14.4" outlineLevelRow="0" outlineLevelCol="0"/>
  <cols>
    <col min="1" max="1" width="11.711" bestFit="true" customWidth="true" style="0"/>
    <col min="2" max="2" width="47.131" bestFit="true" customWidth="true" style="0"/>
    <col min="3" max="3" width="40" customWidth="true" style="0"/>
    <col min="4" max="4" width="9.283" bestFit="true" customWidth="true" style="0"/>
    <col min="5" max="5" width="9.283" bestFit="true" customWidth="true" style="0"/>
    <col min="6" max="6" width="21.138" bestFit="true" customWidth="true" style="0"/>
    <col min="7" max="7" width="12" customWidth="true" style="0"/>
    <col min="8" max="8" width="12" customWidth="true" style="0"/>
    <col min="9" max="9" width="15" customWidth="true" style="0"/>
    <col min="10" max="10" width="12" customWidth="true" style="0"/>
    <col min="11" max="11" width="15" customWidth="true" style="0"/>
    <col min="12" max="12" width="12" customWidth="true" style="0"/>
    <col min="13" max="13" width="15" customWidth="true" style="0"/>
    <col min="14" max="14" width="12" customWidth="true" style="0"/>
    <col min="15" max="15" width="15" customWidth="true" style="0"/>
    <col min="16" max="16" width="12" customWidth="true" style="0"/>
    <col min="17" max="17" width="15" customWidth="true" style="0"/>
    <col min="18" max="18" width="12" customWidth="true" style="0"/>
    <col min="19" max="19" width="15" customWidth="true" style="0"/>
    <col min="20" max="20" width="12" customWidth="true" style="0"/>
    <col min="21" max="21" width="15" customWidth="true" style="0"/>
  </cols>
  <sheetData>
    <row r="1" spans="1:21">
      <c r="A1" s="2" t="s">
        <v>0</v>
      </c>
    </row>
    <row r="2" spans="1:21">
      <c r="A2" s="3" t="s">
        <v>961</v>
      </c>
    </row>
    <row r="4" spans="1:21">
      <c r="A4" s="1" t="s">
        <v>2</v>
      </c>
      <c r="B4" t="s">
        <v>3</v>
      </c>
    </row>
    <row r="5" spans="1:21">
      <c r="A5" s="1" t="s">
        <v>5</v>
      </c>
      <c r="B5" t="s">
        <v>6</v>
      </c>
    </row>
    <row r="7" spans="1:21" customHeight="1" ht="30">
      <c r="A7" s="5" t="s">
        <v>11</v>
      </c>
      <c r="B7" s="5" t="s">
        <v>12</v>
      </c>
      <c r="C7" s="5" t="s">
        <v>14</v>
      </c>
      <c r="D7" s="5" t="s">
        <v>15</v>
      </c>
      <c r="E7" s="5" t="s">
        <v>16</v>
      </c>
      <c r="F7" s="5" t="s">
        <v>962</v>
      </c>
      <c r="G7" s="5" t="s">
        <v>963</v>
      </c>
      <c r="H7" s="22" t="s">
        <v>964</v>
      </c>
      <c r="I7" s="7"/>
      <c r="J7" s="22" t="s">
        <v>967</v>
      </c>
      <c r="K7" s="7"/>
      <c r="L7" s="22" t="s">
        <v>968</v>
      </c>
      <c r="M7" s="7"/>
      <c r="N7" s="22" t="s">
        <v>969</v>
      </c>
      <c r="O7" s="7"/>
      <c r="P7" s="22" t="s">
        <v>970</v>
      </c>
      <c r="Q7" s="7"/>
      <c r="R7" s="22" t="s">
        <v>971</v>
      </c>
      <c r="S7" s="7"/>
      <c r="T7" s="22" t="s">
        <v>972</v>
      </c>
      <c r="U7" s="7"/>
    </row>
    <row r="8" spans="1:21">
      <c r="A8" s="7"/>
      <c r="B8" s="7"/>
      <c r="C8" s="7"/>
      <c r="D8" s="7"/>
      <c r="E8" s="7"/>
      <c r="F8" s="7"/>
      <c r="G8" s="7"/>
      <c r="H8" s="5" t="s">
        <v>965</v>
      </c>
      <c r="I8" s="5" t="s">
        <v>966</v>
      </c>
      <c r="J8" s="5" t="s">
        <v>965</v>
      </c>
      <c r="K8" s="5" t="s">
        <v>966</v>
      </c>
      <c r="L8" s="5" t="s">
        <v>965</v>
      </c>
      <c r="M8" s="5" t="s">
        <v>966</v>
      </c>
      <c r="N8" s="5" t="s">
        <v>965</v>
      </c>
      <c r="O8" s="5" t="s">
        <v>966</v>
      </c>
      <c r="P8" s="5" t="s">
        <v>965</v>
      </c>
      <c r="Q8" s="5" t="s">
        <v>966</v>
      </c>
      <c r="R8" s="5" t="s">
        <v>965</v>
      </c>
      <c r="S8" s="5" t="s">
        <v>966</v>
      </c>
      <c r="T8" s="5" t="s">
        <v>965</v>
      </c>
      <c r="U8" s="5" t="s">
        <v>966</v>
      </c>
    </row>
    <row r="9" spans="1:21">
      <c r="A9" s="6" t="s">
        <v>26</v>
      </c>
      <c r="B9" s="6" t="s">
        <v>26</v>
      </c>
      <c r="C9" s="6" t="s">
        <v>28</v>
      </c>
      <c r="D9" s="6" t="s">
        <v>27</v>
      </c>
      <c r="E9" s="6" t="s">
        <v>27</v>
      </c>
      <c r="F9" s="12">
        <f>SUM(F10,F12)</f>
        <v>85075.36</v>
      </c>
      <c r="G9" s="16">
        <f>IF($F$699=0,0,(F9/$F$699)*100)</f>
        <v>6.1051448388623</v>
      </c>
      <c r="H9" s="16" t="s">
        <v>27</v>
      </c>
      <c r="I9" s="12" t="s">
        <v>27</v>
      </c>
      <c r="J9" s="16" t="s">
        <v>27</v>
      </c>
      <c r="K9" s="12" t="s">
        <v>27</v>
      </c>
      <c r="L9" s="16" t="s">
        <v>27</v>
      </c>
      <c r="M9" s="12" t="s">
        <v>27</v>
      </c>
      <c r="N9" s="16" t="s">
        <v>27</v>
      </c>
      <c r="O9" s="12" t="s">
        <v>27</v>
      </c>
      <c r="P9" s="16" t="s">
        <v>27</v>
      </c>
      <c r="Q9" s="12" t="s">
        <v>27</v>
      </c>
      <c r="R9" s="16" t="s">
        <v>27</v>
      </c>
      <c r="S9" s="12" t="s">
        <v>27</v>
      </c>
      <c r="T9" s="16" t="s">
        <v>27</v>
      </c>
      <c r="U9" s="12" t="s">
        <v>27</v>
      </c>
    </row>
    <row r="10" spans="1:21">
      <c r="A10" s="6" t="s">
        <v>29</v>
      </c>
      <c r="B10" s="6" t="s">
        <v>29</v>
      </c>
      <c r="C10" s="6" t="s">
        <v>30</v>
      </c>
      <c r="D10" s="6" t="s">
        <v>27</v>
      </c>
      <c r="E10" s="6" t="s">
        <v>27</v>
      </c>
      <c r="F10" s="12">
        <f>F11</f>
        <v>81601.53</v>
      </c>
      <c r="G10" s="16">
        <f>IF($F$699=0,0,(F10/$F$699)*100)</f>
        <v>5.8558572038104</v>
      </c>
      <c r="H10" s="16" t="s">
        <v>27</v>
      </c>
      <c r="I10" s="12" t="s">
        <v>27</v>
      </c>
      <c r="J10" s="16" t="s">
        <v>27</v>
      </c>
      <c r="K10" s="12" t="s">
        <v>27</v>
      </c>
      <c r="L10" s="16" t="s">
        <v>27</v>
      </c>
      <c r="M10" s="12" t="s">
        <v>27</v>
      </c>
      <c r="N10" s="16" t="s">
        <v>27</v>
      </c>
      <c r="O10" s="12" t="s">
        <v>27</v>
      </c>
      <c r="P10" s="16" t="s">
        <v>27</v>
      </c>
      <c r="Q10" s="12" t="s">
        <v>27</v>
      </c>
      <c r="R10" s="16" t="s">
        <v>27</v>
      </c>
      <c r="S10" s="12" t="s">
        <v>27</v>
      </c>
      <c r="T10" s="16" t="s">
        <v>27</v>
      </c>
      <c r="U10" s="12" t="s">
        <v>27</v>
      </c>
    </row>
    <row r="11" spans="1:21">
      <c r="A11" s="7" t="s">
        <v>31</v>
      </c>
      <c r="B11" s="7" t="s">
        <v>32</v>
      </c>
      <c r="C11" s="7" t="s">
        <v>34</v>
      </c>
      <c r="D11" s="7" t="s">
        <v>35</v>
      </c>
      <c r="E11" s="7">
        <v>1.0</v>
      </c>
      <c r="F11" s="13">
        <v>81601.53</v>
      </c>
      <c r="G11" s="17">
        <f>IF($F$699=0,0,(F11/$F$699)*100)</f>
        <v>5.8558572038104</v>
      </c>
      <c r="H11" s="17">
        <v>22.0</v>
      </c>
      <c r="I11" s="13">
        <v>17952.3366</v>
      </c>
      <c r="J11" s="17">
        <v>10.0</v>
      </c>
      <c r="K11" s="13">
        <v>8160.153</v>
      </c>
      <c r="L11" s="17">
        <v>12.0</v>
      </c>
      <c r="M11" s="13">
        <v>9792.1836</v>
      </c>
      <c r="N11" s="17">
        <v>9.0</v>
      </c>
      <c r="O11" s="13">
        <v>7344.1377</v>
      </c>
      <c r="P11" s="17">
        <v>9.0</v>
      </c>
      <c r="Q11" s="13">
        <v>7344.1377</v>
      </c>
      <c r="R11" s="17">
        <v>18.0</v>
      </c>
      <c r="S11" s="13">
        <v>14688.2754</v>
      </c>
      <c r="T11" s="17">
        <v>20.0</v>
      </c>
      <c r="U11" s="13">
        <v>16320.306</v>
      </c>
    </row>
    <row r="12" spans="1:21">
      <c r="A12" s="6" t="s">
        <v>36</v>
      </c>
      <c r="B12" s="6" t="s">
        <v>36</v>
      </c>
      <c r="C12" s="6" t="s">
        <v>37</v>
      </c>
      <c r="D12" s="6" t="s">
        <v>27</v>
      </c>
      <c r="E12" s="6" t="s">
        <v>27</v>
      </c>
      <c r="F12" s="12">
        <f>F13</f>
        <v>3473.83</v>
      </c>
      <c r="G12" s="16">
        <f>IF($F$699=0,0,(F12/$F$699)*100)</f>
        <v>0.24928763505185</v>
      </c>
      <c r="H12" s="16" t="s">
        <v>27</v>
      </c>
      <c r="I12" s="12" t="s">
        <v>27</v>
      </c>
      <c r="J12" s="16" t="s">
        <v>27</v>
      </c>
      <c r="K12" s="12" t="s">
        <v>27</v>
      </c>
      <c r="L12" s="16" t="s">
        <v>27</v>
      </c>
      <c r="M12" s="12" t="s">
        <v>27</v>
      </c>
      <c r="N12" s="16" t="s">
        <v>27</v>
      </c>
      <c r="O12" s="12" t="s">
        <v>27</v>
      </c>
      <c r="P12" s="16" t="s">
        <v>27</v>
      </c>
      <c r="Q12" s="12" t="s">
        <v>27</v>
      </c>
      <c r="R12" s="16" t="s">
        <v>27</v>
      </c>
      <c r="S12" s="12" t="s">
        <v>27</v>
      </c>
      <c r="T12" s="16" t="s">
        <v>27</v>
      </c>
      <c r="U12" s="12" t="s">
        <v>27</v>
      </c>
    </row>
    <row r="13" spans="1:21">
      <c r="A13" s="7" t="s">
        <v>38</v>
      </c>
      <c r="B13" s="7" t="s">
        <v>39</v>
      </c>
      <c r="C13" s="7" t="s">
        <v>41</v>
      </c>
      <c r="D13" s="7" t="s">
        <v>42</v>
      </c>
      <c r="E13" s="7">
        <v>6.0</v>
      </c>
      <c r="F13" s="13">
        <v>3473.83</v>
      </c>
      <c r="G13" s="17">
        <f>IF($F$699=0,0,(F13/$F$699)*100)</f>
        <v>0.24928763505185</v>
      </c>
      <c r="H13" s="17">
        <v>100.0</v>
      </c>
      <c r="I13" s="13">
        <v>3473.83</v>
      </c>
      <c r="J13" s="17">
        <v>0.0</v>
      </c>
      <c r="K13" s="13">
        <v>0.0</v>
      </c>
      <c r="L13" s="17">
        <v>0.0</v>
      </c>
      <c r="M13" s="13">
        <v>0.0</v>
      </c>
      <c r="N13" s="17">
        <v>0.0</v>
      </c>
      <c r="O13" s="13">
        <v>0.0</v>
      </c>
      <c r="P13" s="17">
        <v>0.0</v>
      </c>
      <c r="Q13" s="13">
        <v>0.0</v>
      </c>
      <c r="R13" s="17">
        <v>0.0</v>
      </c>
      <c r="S13" s="13">
        <v>0.0</v>
      </c>
      <c r="T13" s="17">
        <v>0.0</v>
      </c>
      <c r="U13" s="13">
        <v>0.0</v>
      </c>
    </row>
    <row r="14" spans="1:21">
      <c r="A14" s="6" t="s">
        <v>43</v>
      </c>
      <c r="B14" s="6" t="s">
        <v>43</v>
      </c>
      <c r="C14" s="6" t="s">
        <v>44</v>
      </c>
      <c r="D14" s="6" t="s">
        <v>27</v>
      </c>
      <c r="E14" s="6" t="s">
        <v>27</v>
      </c>
      <c r="F14" s="12">
        <f>SUM(F15,F24,F61,F78,F99,F120,F157,F193,F228,F262,F289,F294,F297,F304,F306,F326,F337,F351,F387)</f>
        <v>1197643.96</v>
      </c>
      <c r="G14" s="16">
        <f>IF($F$699=0,0,(F14/$F$699)*100)</f>
        <v>85.944859254061</v>
      </c>
      <c r="H14" s="16" t="s">
        <v>27</v>
      </c>
      <c r="I14" s="12" t="s">
        <v>27</v>
      </c>
      <c r="J14" s="16" t="s">
        <v>27</v>
      </c>
      <c r="K14" s="12" t="s">
        <v>27</v>
      </c>
      <c r="L14" s="16" t="s">
        <v>27</v>
      </c>
      <c r="M14" s="12" t="s">
        <v>27</v>
      </c>
      <c r="N14" s="16" t="s">
        <v>27</v>
      </c>
      <c r="O14" s="12" t="s">
        <v>27</v>
      </c>
      <c r="P14" s="16" t="s">
        <v>27</v>
      </c>
      <c r="Q14" s="12" t="s">
        <v>27</v>
      </c>
      <c r="R14" s="16" t="s">
        <v>27</v>
      </c>
      <c r="S14" s="12" t="s">
        <v>27</v>
      </c>
      <c r="T14" s="16" t="s">
        <v>27</v>
      </c>
      <c r="U14" s="12" t="s">
        <v>27</v>
      </c>
    </row>
    <row r="15" spans="1:21">
      <c r="A15" s="6" t="s">
        <v>45</v>
      </c>
      <c r="B15" s="6" t="s">
        <v>45</v>
      </c>
      <c r="C15" s="6" t="s">
        <v>46</v>
      </c>
      <c r="D15" s="6" t="s">
        <v>27</v>
      </c>
      <c r="E15" s="6" t="s">
        <v>27</v>
      </c>
      <c r="F15" s="12">
        <f>SUM(F16,F17,F18,F19,F20,F21,F22,F23)</f>
        <v>11360.99</v>
      </c>
      <c r="G15" s="16">
        <f>IF($F$699=0,0,(F15/$F$699)*100)</f>
        <v>0.81528293812528</v>
      </c>
      <c r="H15" s="16" t="s">
        <v>27</v>
      </c>
      <c r="I15" s="12" t="s">
        <v>27</v>
      </c>
      <c r="J15" s="16" t="s">
        <v>27</v>
      </c>
      <c r="K15" s="12" t="s">
        <v>27</v>
      </c>
      <c r="L15" s="16" t="s">
        <v>27</v>
      </c>
      <c r="M15" s="12" t="s">
        <v>27</v>
      </c>
      <c r="N15" s="16" t="s">
        <v>27</v>
      </c>
      <c r="O15" s="12" t="s">
        <v>27</v>
      </c>
      <c r="P15" s="16" t="s">
        <v>27</v>
      </c>
      <c r="Q15" s="12" t="s">
        <v>27</v>
      </c>
      <c r="R15" s="16" t="s">
        <v>27</v>
      </c>
      <c r="S15" s="12" t="s">
        <v>27</v>
      </c>
      <c r="T15" s="16" t="s">
        <v>27</v>
      </c>
      <c r="U15" s="12" t="s">
        <v>27</v>
      </c>
    </row>
    <row r="16" spans="1:21">
      <c r="A16" s="7" t="s">
        <v>47</v>
      </c>
      <c r="B16" s="7" t="s">
        <v>48</v>
      </c>
      <c r="C16" s="7" t="s">
        <v>49</v>
      </c>
      <c r="D16" s="7" t="s">
        <v>42</v>
      </c>
      <c r="E16" s="7">
        <v>103.2</v>
      </c>
      <c r="F16" s="13">
        <v>965.14</v>
      </c>
      <c r="G16" s="17">
        <f>IF($F$699=0,0,(F16/$F$699)*100)</f>
        <v>0.06926000066035</v>
      </c>
      <c r="H16" s="17">
        <v>100.0</v>
      </c>
      <c r="I16" s="13">
        <v>965.14</v>
      </c>
      <c r="J16" s="17">
        <v>0.0</v>
      </c>
      <c r="K16" s="13">
        <v>0.0</v>
      </c>
      <c r="L16" s="17">
        <v>0.0</v>
      </c>
      <c r="M16" s="13">
        <v>0.0</v>
      </c>
      <c r="N16" s="17">
        <v>0.0</v>
      </c>
      <c r="O16" s="13">
        <v>0.0</v>
      </c>
      <c r="P16" s="17">
        <v>0.0</v>
      </c>
      <c r="Q16" s="13">
        <v>0.0</v>
      </c>
      <c r="R16" s="17">
        <v>0.0</v>
      </c>
      <c r="S16" s="13">
        <v>0.0</v>
      </c>
      <c r="T16" s="17">
        <v>0.0</v>
      </c>
      <c r="U16" s="13">
        <v>0.0</v>
      </c>
    </row>
    <row r="17" spans="1:21">
      <c r="A17" s="7" t="s">
        <v>50</v>
      </c>
      <c r="B17" s="7" t="s">
        <v>51</v>
      </c>
      <c r="C17" s="7" t="s">
        <v>52</v>
      </c>
      <c r="D17" s="7" t="s">
        <v>53</v>
      </c>
      <c r="E17" s="7">
        <v>5.42</v>
      </c>
      <c r="F17" s="13">
        <v>70.05</v>
      </c>
      <c r="G17" s="17">
        <f>IF($F$699=0,0,(F17/$F$699)*100)</f>
        <v>0.0050269008084398</v>
      </c>
      <c r="H17" s="17">
        <v>100.0</v>
      </c>
      <c r="I17" s="13">
        <v>70.05</v>
      </c>
      <c r="J17" s="17">
        <v>0.0</v>
      </c>
      <c r="K17" s="13">
        <v>0.0</v>
      </c>
      <c r="L17" s="17">
        <v>0.0</v>
      </c>
      <c r="M17" s="13">
        <v>0.0</v>
      </c>
      <c r="N17" s="17">
        <v>0.0</v>
      </c>
      <c r="O17" s="13">
        <v>0.0</v>
      </c>
      <c r="P17" s="17">
        <v>0.0</v>
      </c>
      <c r="Q17" s="13">
        <v>0.0</v>
      </c>
      <c r="R17" s="17">
        <v>0.0</v>
      </c>
      <c r="S17" s="13">
        <v>0.0</v>
      </c>
      <c r="T17" s="17">
        <v>0.0</v>
      </c>
      <c r="U17" s="13">
        <v>0.0</v>
      </c>
    </row>
    <row r="18" spans="1:21">
      <c r="A18" s="7" t="s">
        <v>54</v>
      </c>
      <c r="B18" s="7" t="s">
        <v>55</v>
      </c>
      <c r="C18" s="7" t="s">
        <v>56</v>
      </c>
      <c r="D18" s="7" t="s">
        <v>57</v>
      </c>
      <c r="E18" s="7">
        <v>54.18</v>
      </c>
      <c r="F18" s="13">
        <v>215.53</v>
      </c>
      <c r="G18" s="17">
        <f>IF($F$699=0,0,(F18/$F$699)*100)</f>
        <v>0.015466779889265</v>
      </c>
      <c r="H18" s="17">
        <v>100.0</v>
      </c>
      <c r="I18" s="13">
        <v>215.53</v>
      </c>
      <c r="J18" s="17">
        <v>0.0</v>
      </c>
      <c r="K18" s="13">
        <v>0.0</v>
      </c>
      <c r="L18" s="17">
        <v>0.0</v>
      </c>
      <c r="M18" s="13">
        <v>0.0</v>
      </c>
      <c r="N18" s="17">
        <v>0.0</v>
      </c>
      <c r="O18" s="13">
        <v>0.0</v>
      </c>
      <c r="P18" s="17">
        <v>0.0</v>
      </c>
      <c r="Q18" s="13">
        <v>0.0</v>
      </c>
      <c r="R18" s="17">
        <v>0.0</v>
      </c>
      <c r="S18" s="13">
        <v>0.0</v>
      </c>
      <c r="T18" s="17">
        <v>0.0</v>
      </c>
      <c r="U18" s="13">
        <v>0.0</v>
      </c>
    </row>
    <row r="19" spans="1:21">
      <c r="A19" s="7" t="s">
        <v>58</v>
      </c>
      <c r="B19" s="7" t="s">
        <v>59</v>
      </c>
      <c r="C19" s="7" t="s">
        <v>60</v>
      </c>
      <c r="D19" s="7" t="s">
        <v>42</v>
      </c>
      <c r="E19" s="7">
        <v>103.2</v>
      </c>
      <c r="F19" s="13">
        <v>228.22</v>
      </c>
      <c r="G19" s="17">
        <f>IF($F$699=0,0,(F19/$F$699)*100)</f>
        <v>0.016377434725227</v>
      </c>
      <c r="H19" s="17">
        <v>100.0</v>
      </c>
      <c r="I19" s="13">
        <v>228.22</v>
      </c>
      <c r="J19" s="17">
        <v>0.0</v>
      </c>
      <c r="K19" s="13">
        <v>0.0</v>
      </c>
      <c r="L19" s="17">
        <v>0.0</v>
      </c>
      <c r="M19" s="13">
        <v>0.0</v>
      </c>
      <c r="N19" s="17">
        <v>0.0</v>
      </c>
      <c r="O19" s="13">
        <v>0.0</v>
      </c>
      <c r="P19" s="17">
        <v>0.0</v>
      </c>
      <c r="Q19" s="13">
        <v>0.0</v>
      </c>
      <c r="R19" s="17">
        <v>0.0</v>
      </c>
      <c r="S19" s="13">
        <v>0.0</v>
      </c>
      <c r="T19" s="17">
        <v>0.0</v>
      </c>
      <c r="U19" s="13">
        <v>0.0</v>
      </c>
    </row>
    <row r="20" spans="1:21">
      <c r="A20" s="7" t="s">
        <v>61</v>
      </c>
      <c r="B20" s="7" t="s">
        <v>62</v>
      </c>
      <c r="C20" s="7" t="s">
        <v>63</v>
      </c>
      <c r="D20" s="7" t="s">
        <v>42</v>
      </c>
      <c r="E20" s="7">
        <v>103.2</v>
      </c>
      <c r="F20" s="13">
        <v>858.04</v>
      </c>
      <c r="G20" s="17">
        <f>IF($F$699=0,0,(F20/$F$699)*100)</f>
        <v>0.061574332186633</v>
      </c>
      <c r="H20" s="17">
        <v>100.0</v>
      </c>
      <c r="I20" s="13">
        <v>858.04</v>
      </c>
      <c r="J20" s="17">
        <v>0.0</v>
      </c>
      <c r="K20" s="13">
        <v>0.0</v>
      </c>
      <c r="L20" s="17">
        <v>0.0</v>
      </c>
      <c r="M20" s="13">
        <v>0.0</v>
      </c>
      <c r="N20" s="17">
        <v>0.0</v>
      </c>
      <c r="O20" s="13">
        <v>0.0</v>
      </c>
      <c r="P20" s="17">
        <v>0.0</v>
      </c>
      <c r="Q20" s="13">
        <v>0.0</v>
      </c>
      <c r="R20" s="17">
        <v>0.0</v>
      </c>
      <c r="S20" s="13">
        <v>0.0</v>
      </c>
      <c r="T20" s="17">
        <v>0.0</v>
      </c>
      <c r="U20" s="13">
        <v>0.0</v>
      </c>
    </row>
    <row r="21" spans="1:21">
      <c r="A21" s="7" t="s">
        <v>64</v>
      </c>
      <c r="B21" s="7" t="s">
        <v>65</v>
      </c>
      <c r="C21" s="7" t="s">
        <v>66</v>
      </c>
      <c r="D21" s="7" t="s">
        <v>42</v>
      </c>
      <c r="E21" s="7">
        <v>103.2</v>
      </c>
      <c r="F21" s="13">
        <v>7065.69</v>
      </c>
      <c r="G21" s="17">
        <f>IF($F$699=0,0,(F21/$F$699)*100)</f>
        <v>0.50704529297908</v>
      </c>
      <c r="H21" s="17">
        <v>100.0</v>
      </c>
      <c r="I21" s="13">
        <v>7065.69</v>
      </c>
      <c r="J21" s="17">
        <v>0.0</v>
      </c>
      <c r="K21" s="13">
        <v>0.0</v>
      </c>
      <c r="L21" s="17">
        <v>0.0</v>
      </c>
      <c r="M21" s="13">
        <v>0.0</v>
      </c>
      <c r="N21" s="17">
        <v>0.0</v>
      </c>
      <c r="O21" s="13">
        <v>0.0</v>
      </c>
      <c r="P21" s="17">
        <v>0.0</v>
      </c>
      <c r="Q21" s="13">
        <v>0.0</v>
      </c>
      <c r="R21" s="17">
        <v>0.0</v>
      </c>
      <c r="S21" s="13">
        <v>0.0</v>
      </c>
      <c r="T21" s="17">
        <v>0.0</v>
      </c>
      <c r="U21" s="13">
        <v>0.0</v>
      </c>
    </row>
    <row r="22" spans="1:21">
      <c r="A22" s="7" t="s">
        <v>67</v>
      </c>
      <c r="B22" s="7" t="s">
        <v>68</v>
      </c>
      <c r="C22" s="7" t="s">
        <v>69</v>
      </c>
      <c r="D22" s="7" t="s">
        <v>42</v>
      </c>
      <c r="E22" s="7">
        <v>103.2</v>
      </c>
      <c r="F22" s="13">
        <v>562.26</v>
      </c>
      <c r="G22" s="17">
        <f>IF($F$699=0,0,(F22/$F$699)*100)</f>
        <v>0.04034868306286</v>
      </c>
      <c r="H22" s="17">
        <v>100.0</v>
      </c>
      <c r="I22" s="13">
        <v>562.26</v>
      </c>
      <c r="J22" s="17">
        <v>0.0</v>
      </c>
      <c r="K22" s="13">
        <v>0.0</v>
      </c>
      <c r="L22" s="17">
        <v>0.0</v>
      </c>
      <c r="M22" s="13">
        <v>0.0</v>
      </c>
      <c r="N22" s="17">
        <v>0.0</v>
      </c>
      <c r="O22" s="13">
        <v>0.0</v>
      </c>
      <c r="P22" s="17">
        <v>0.0</v>
      </c>
      <c r="Q22" s="13">
        <v>0.0</v>
      </c>
      <c r="R22" s="17">
        <v>0.0</v>
      </c>
      <c r="S22" s="13">
        <v>0.0</v>
      </c>
      <c r="T22" s="17">
        <v>0.0</v>
      </c>
      <c r="U22" s="13">
        <v>0.0</v>
      </c>
    </row>
    <row r="23" spans="1:21">
      <c r="A23" s="7" t="s">
        <v>70</v>
      </c>
      <c r="B23" s="7" t="s">
        <v>71</v>
      </c>
      <c r="C23" s="7" t="s">
        <v>72</v>
      </c>
      <c r="D23" s="7" t="s">
        <v>42</v>
      </c>
      <c r="E23" s="7">
        <v>103.2</v>
      </c>
      <c r="F23" s="13">
        <v>1396.06</v>
      </c>
      <c r="G23" s="17">
        <f>IF($F$699=0,0,(F23/$F$699)*100)</f>
        <v>0.10018351381342</v>
      </c>
      <c r="H23" s="17">
        <v>100.0</v>
      </c>
      <c r="I23" s="13">
        <v>1396.06</v>
      </c>
      <c r="J23" s="17">
        <v>0.0</v>
      </c>
      <c r="K23" s="13">
        <v>0.0</v>
      </c>
      <c r="L23" s="17">
        <v>0.0</v>
      </c>
      <c r="M23" s="13">
        <v>0.0</v>
      </c>
      <c r="N23" s="17">
        <v>0.0</v>
      </c>
      <c r="O23" s="13">
        <v>0.0</v>
      </c>
      <c r="P23" s="17">
        <v>0.0</v>
      </c>
      <c r="Q23" s="13">
        <v>0.0</v>
      </c>
      <c r="R23" s="17">
        <v>0.0</v>
      </c>
      <c r="S23" s="13">
        <v>0.0</v>
      </c>
      <c r="T23" s="17">
        <v>0.0</v>
      </c>
      <c r="U23" s="13">
        <v>0.0</v>
      </c>
    </row>
    <row r="24" spans="1:21">
      <c r="A24" s="6" t="s">
        <v>73</v>
      </c>
      <c r="B24" s="6" t="s">
        <v>73</v>
      </c>
      <c r="C24" s="6" t="s">
        <v>74</v>
      </c>
      <c r="D24" s="6" t="s">
        <v>27</v>
      </c>
      <c r="E24" s="6" t="s">
        <v>27</v>
      </c>
      <c r="F24" s="12">
        <f>SUM(F25,F35,F47)</f>
        <v>24077.9</v>
      </c>
      <c r="G24" s="16">
        <f>IF($F$699=0,0,(F24/$F$699)*100)</f>
        <v>1.7278688790226</v>
      </c>
      <c r="H24" s="16" t="s">
        <v>27</v>
      </c>
      <c r="I24" s="12" t="s">
        <v>27</v>
      </c>
      <c r="J24" s="16" t="s">
        <v>27</v>
      </c>
      <c r="K24" s="12" t="s">
        <v>27</v>
      </c>
      <c r="L24" s="16" t="s">
        <v>27</v>
      </c>
      <c r="M24" s="12" t="s">
        <v>27</v>
      </c>
      <c r="N24" s="16" t="s">
        <v>27</v>
      </c>
      <c r="O24" s="12" t="s">
        <v>27</v>
      </c>
      <c r="P24" s="16" t="s">
        <v>27</v>
      </c>
      <c r="Q24" s="12" t="s">
        <v>27</v>
      </c>
      <c r="R24" s="16" t="s">
        <v>27</v>
      </c>
      <c r="S24" s="12" t="s">
        <v>27</v>
      </c>
      <c r="T24" s="16" t="s">
        <v>27</v>
      </c>
      <c r="U24" s="12" t="s">
        <v>27</v>
      </c>
    </row>
    <row r="25" spans="1:21">
      <c r="A25" s="6" t="s">
        <v>75</v>
      </c>
      <c r="B25" s="6" t="s">
        <v>75</v>
      </c>
      <c r="C25" s="6" t="s">
        <v>76</v>
      </c>
      <c r="D25" s="6" t="s">
        <v>27</v>
      </c>
      <c r="E25" s="6" t="s">
        <v>27</v>
      </c>
      <c r="F25" s="12">
        <f>SUM(F26,F27,F28,F29,F30,F31,F32,F33,F34)</f>
        <v>8120.04</v>
      </c>
      <c r="G25" s="16">
        <f>IF($F$699=0,0,(F25/$F$699)*100)</f>
        <v>0.58270714690311</v>
      </c>
      <c r="H25" s="16" t="s">
        <v>27</v>
      </c>
      <c r="I25" s="12" t="s">
        <v>27</v>
      </c>
      <c r="J25" s="16" t="s">
        <v>27</v>
      </c>
      <c r="K25" s="12" t="s">
        <v>27</v>
      </c>
      <c r="L25" s="16" t="s">
        <v>27</v>
      </c>
      <c r="M25" s="12" t="s">
        <v>27</v>
      </c>
      <c r="N25" s="16" t="s">
        <v>27</v>
      </c>
      <c r="O25" s="12" t="s">
        <v>27</v>
      </c>
      <c r="P25" s="16" t="s">
        <v>27</v>
      </c>
      <c r="Q25" s="12" t="s">
        <v>27</v>
      </c>
      <c r="R25" s="16" t="s">
        <v>27</v>
      </c>
      <c r="S25" s="12" t="s">
        <v>27</v>
      </c>
      <c r="T25" s="16" t="s">
        <v>27</v>
      </c>
      <c r="U25" s="12" t="s">
        <v>27</v>
      </c>
    </row>
    <row r="26" spans="1:21">
      <c r="A26" s="7" t="s">
        <v>77</v>
      </c>
      <c r="B26" s="7" t="s">
        <v>48</v>
      </c>
      <c r="C26" s="7" t="s">
        <v>78</v>
      </c>
      <c r="D26" s="7" t="s">
        <v>42</v>
      </c>
      <c r="E26" s="7">
        <v>13.79</v>
      </c>
      <c r="F26" s="13">
        <v>128.97</v>
      </c>
      <c r="G26" s="17">
        <f>IF($F$699=0,0,(F26/$F$699)*100)</f>
        <v>0.0092550948931403</v>
      </c>
      <c r="H26" s="17">
        <v>100.0</v>
      </c>
      <c r="I26" s="13">
        <v>128.97</v>
      </c>
      <c r="J26" s="17">
        <v>0.0</v>
      </c>
      <c r="K26" s="13">
        <v>0.0</v>
      </c>
      <c r="L26" s="17">
        <v>0.0</v>
      </c>
      <c r="M26" s="13">
        <v>0.0</v>
      </c>
      <c r="N26" s="17">
        <v>0.0</v>
      </c>
      <c r="O26" s="13">
        <v>0.0</v>
      </c>
      <c r="P26" s="17">
        <v>0.0</v>
      </c>
      <c r="Q26" s="13">
        <v>0.0</v>
      </c>
      <c r="R26" s="17">
        <v>0.0</v>
      </c>
      <c r="S26" s="13">
        <v>0.0</v>
      </c>
      <c r="T26" s="17">
        <v>0.0</v>
      </c>
      <c r="U26" s="13">
        <v>0.0</v>
      </c>
    </row>
    <row r="27" spans="1:21">
      <c r="A27" s="7" t="s">
        <v>79</v>
      </c>
      <c r="B27" s="7" t="s">
        <v>51</v>
      </c>
      <c r="C27" s="7" t="s">
        <v>80</v>
      </c>
      <c r="D27" s="7" t="s">
        <v>53</v>
      </c>
      <c r="E27" s="7">
        <v>0.72</v>
      </c>
      <c r="F27" s="13">
        <v>9.32</v>
      </c>
      <c r="G27" s="17">
        <f>IF($F$699=0,0,(F27/$F$699)*100)</f>
        <v>0.00066881820891732</v>
      </c>
      <c r="H27" s="17">
        <v>100.0</v>
      </c>
      <c r="I27" s="13">
        <v>9.32</v>
      </c>
      <c r="J27" s="17">
        <v>0.0</v>
      </c>
      <c r="K27" s="13">
        <v>0.0</v>
      </c>
      <c r="L27" s="17">
        <v>0.0</v>
      </c>
      <c r="M27" s="13">
        <v>0.0</v>
      </c>
      <c r="N27" s="17">
        <v>0.0</v>
      </c>
      <c r="O27" s="13">
        <v>0.0</v>
      </c>
      <c r="P27" s="17">
        <v>0.0</v>
      </c>
      <c r="Q27" s="13">
        <v>0.0</v>
      </c>
      <c r="R27" s="17">
        <v>0.0</v>
      </c>
      <c r="S27" s="13">
        <v>0.0</v>
      </c>
      <c r="T27" s="17">
        <v>0.0</v>
      </c>
      <c r="U27" s="13">
        <v>0.0</v>
      </c>
    </row>
    <row r="28" spans="1:21">
      <c r="A28" s="7" t="s">
        <v>81</v>
      </c>
      <c r="B28" s="7" t="s">
        <v>55</v>
      </c>
      <c r="C28" s="7" t="s">
        <v>82</v>
      </c>
      <c r="D28" s="7" t="s">
        <v>57</v>
      </c>
      <c r="E28" s="7">
        <v>7.24</v>
      </c>
      <c r="F28" s="13">
        <v>28.81</v>
      </c>
      <c r="G28" s="17">
        <f>IF($F$699=0,0,(F28/$F$699)*100)</f>
        <v>0.002067451995591</v>
      </c>
      <c r="H28" s="17">
        <v>100.0</v>
      </c>
      <c r="I28" s="13">
        <v>28.81</v>
      </c>
      <c r="J28" s="17">
        <v>0.0</v>
      </c>
      <c r="K28" s="13">
        <v>0.0</v>
      </c>
      <c r="L28" s="17">
        <v>0.0</v>
      </c>
      <c r="M28" s="13">
        <v>0.0</v>
      </c>
      <c r="N28" s="17">
        <v>0.0</v>
      </c>
      <c r="O28" s="13">
        <v>0.0</v>
      </c>
      <c r="P28" s="17">
        <v>0.0</v>
      </c>
      <c r="Q28" s="13">
        <v>0.0</v>
      </c>
      <c r="R28" s="17">
        <v>0.0</v>
      </c>
      <c r="S28" s="13">
        <v>0.0</v>
      </c>
      <c r="T28" s="17">
        <v>0.0</v>
      </c>
      <c r="U28" s="13">
        <v>0.0</v>
      </c>
    </row>
    <row r="29" spans="1:21">
      <c r="A29" s="7" t="s">
        <v>83</v>
      </c>
      <c r="B29" s="7" t="s">
        <v>59</v>
      </c>
      <c r="C29" s="7" t="s">
        <v>84</v>
      </c>
      <c r="D29" s="7" t="s">
        <v>42</v>
      </c>
      <c r="E29" s="7">
        <v>13.79</v>
      </c>
      <c r="F29" s="13">
        <v>30.51</v>
      </c>
      <c r="G29" s="17">
        <f>IF($F$699=0,0,(F29/$F$699)*100)</f>
        <v>0.002189446733269</v>
      </c>
      <c r="H29" s="17">
        <v>100.0</v>
      </c>
      <c r="I29" s="13">
        <v>30.51</v>
      </c>
      <c r="J29" s="17">
        <v>0.0</v>
      </c>
      <c r="K29" s="13">
        <v>0.0</v>
      </c>
      <c r="L29" s="17">
        <v>0.0</v>
      </c>
      <c r="M29" s="13">
        <v>0.0</v>
      </c>
      <c r="N29" s="17">
        <v>0.0</v>
      </c>
      <c r="O29" s="13">
        <v>0.0</v>
      </c>
      <c r="P29" s="17">
        <v>0.0</v>
      </c>
      <c r="Q29" s="13">
        <v>0.0</v>
      </c>
      <c r="R29" s="17">
        <v>0.0</v>
      </c>
      <c r="S29" s="13">
        <v>0.0</v>
      </c>
      <c r="T29" s="17">
        <v>0.0</v>
      </c>
      <c r="U29" s="13">
        <v>0.0</v>
      </c>
    </row>
    <row r="30" spans="1:21">
      <c r="A30" s="7" t="s">
        <v>85</v>
      </c>
      <c r="B30" s="7" t="s">
        <v>86</v>
      </c>
      <c r="C30" s="7" t="s">
        <v>87</v>
      </c>
      <c r="D30" s="7" t="s">
        <v>42</v>
      </c>
      <c r="E30" s="7">
        <v>13.79</v>
      </c>
      <c r="F30" s="13">
        <v>1106.85</v>
      </c>
      <c r="G30" s="17">
        <f>IF($F$699=0,0,(F30/$F$699)*100)</f>
        <v>0.079429338469972</v>
      </c>
      <c r="H30" s="17">
        <v>100.0</v>
      </c>
      <c r="I30" s="13">
        <v>1106.85</v>
      </c>
      <c r="J30" s="17">
        <v>0.0</v>
      </c>
      <c r="K30" s="13">
        <v>0.0</v>
      </c>
      <c r="L30" s="17">
        <v>0.0</v>
      </c>
      <c r="M30" s="13">
        <v>0.0</v>
      </c>
      <c r="N30" s="17">
        <v>0.0</v>
      </c>
      <c r="O30" s="13">
        <v>0.0</v>
      </c>
      <c r="P30" s="17">
        <v>0.0</v>
      </c>
      <c r="Q30" s="13">
        <v>0.0</v>
      </c>
      <c r="R30" s="17">
        <v>0.0</v>
      </c>
      <c r="S30" s="13">
        <v>0.0</v>
      </c>
      <c r="T30" s="17">
        <v>0.0</v>
      </c>
      <c r="U30" s="13">
        <v>0.0</v>
      </c>
    </row>
    <row r="31" spans="1:21">
      <c r="A31" s="7" t="s">
        <v>88</v>
      </c>
      <c r="B31" s="7" t="s">
        <v>89</v>
      </c>
      <c r="C31" s="7" t="s">
        <v>90</v>
      </c>
      <c r="D31" s="7" t="s">
        <v>42</v>
      </c>
      <c r="E31" s="7">
        <v>13.79</v>
      </c>
      <c r="F31" s="13">
        <v>3761.25</v>
      </c>
      <c r="G31" s="17">
        <f>IF($F$699=0,0,(F31/$F$699)*100)</f>
        <v>0.26991335711269</v>
      </c>
      <c r="H31" s="17">
        <v>100.0</v>
      </c>
      <c r="I31" s="13">
        <v>3761.25</v>
      </c>
      <c r="J31" s="17">
        <v>0.0</v>
      </c>
      <c r="K31" s="13">
        <v>0.0</v>
      </c>
      <c r="L31" s="17">
        <v>0.0</v>
      </c>
      <c r="M31" s="13">
        <v>0.0</v>
      </c>
      <c r="N31" s="17">
        <v>0.0</v>
      </c>
      <c r="O31" s="13">
        <v>0.0</v>
      </c>
      <c r="P31" s="17">
        <v>0.0</v>
      </c>
      <c r="Q31" s="13">
        <v>0.0</v>
      </c>
      <c r="R31" s="17">
        <v>0.0</v>
      </c>
      <c r="S31" s="13">
        <v>0.0</v>
      </c>
      <c r="T31" s="17">
        <v>0.0</v>
      </c>
      <c r="U31" s="13">
        <v>0.0</v>
      </c>
    </row>
    <row r="32" spans="1:21">
      <c r="A32" s="7" t="s">
        <v>91</v>
      </c>
      <c r="B32" s="7" t="s">
        <v>92</v>
      </c>
      <c r="C32" s="7" t="s">
        <v>93</v>
      </c>
      <c r="D32" s="7" t="s">
        <v>42</v>
      </c>
      <c r="E32" s="7">
        <v>13.79</v>
      </c>
      <c r="F32" s="13">
        <v>1221.33</v>
      </c>
      <c r="G32" s="17">
        <f>IF($F$699=0,0,(F32/$F$699)*100)</f>
        <v>0.087644607628433</v>
      </c>
      <c r="H32" s="17">
        <v>100.0</v>
      </c>
      <c r="I32" s="13">
        <v>1221.33</v>
      </c>
      <c r="J32" s="17">
        <v>0.0</v>
      </c>
      <c r="K32" s="13">
        <v>0.0</v>
      </c>
      <c r="L32" s="17">
        <v>0.0</v>
      </c>
      <c r="M32" s="13">
        <v>0.0</v>
      </c>
      <c r="N32" s="17">
        <v>0.0</v>
      </c>
      <c r="O32" s="13">
        <v>0.0</v>
      </c>
      <c r="P32" s="17">
        <v>0.0</v>
      </c>
      <c r="Q32" s="13">
        <v>0.0</v>
      </c>
      <c r="R32" s="17">
        <v>0.0</v>
      </c>
      <c r="S32" s="13">
        <v>0.0</v>
      </c>
      <c r="T32" s="17">
        <v>0.0</v>
      </c>
      <c r="U32" s="13">
        <v>0.0</v>
      </c>
    </row>
    <row r="33" spans="1:21">
      <c r="A33" s="7" t="s">
        <v>94</v>
      </c>
      <c r="B33" s="7" t="s">
        <v>95</v>
      </c>
      <c r="C33" s="7" t="s">
        <v>96</v>
      </c>
      <c r="D33" s="7" t="s">
        <v>42</v>
      </c>
      <c r="E33" s="7">
        <v>13.79</v>
      </c>
      <c r="F33" s="13">
        <v>979.92</v>
      </c>
      <c r="G33" s="17">
        <f>IF($F$699=0,0,(F33/$F$699)*100)</f>
        <v>0.070320637262045</v>
      </c>
      <c r="H33" s="17">
        <v>100.0</v>
      </c>
      <c r="I33" s="13">
        <v>979.92</v>
      </c>
      <c r="J33" s="17">
        <v>0.0</v>
      </c>
      <c r="K33" s="13">
        <v>0.0</v>
      </c>
      <c r="L33" s="17">
        <v>0.0</v>
      </c>
      <c r="M33" s="13">
        <v>0.0</v>
      </c>
      <c r="N33" s="17">
        <v>0.0</v>
      </c>
      <c r="O33" s="13">
        <v>0.0</v>
      </c>
      <c r="P33" s="17">
        <v>0.0</v>
      </c>
      <c r="Q33" s="13">
        <v>0.0</v>
      </c>
      <c r="R33" s="17">
        <v>0.0</v>
      </c>
      <c r="S33" s="13">
        <v>0.0</v>
      </c>
      <c r="T33" s="17">
        <v>0.0</v>
      </c>
      <c r="U33" s="13">
        <v>0.0</v>
      </c>
    </row>
    <row r="34" spans="1:21">
      <c r="A34" s="7" t="s">
        <v>97</v>
      </c>
      <c r="B34" s="7" t="s">
        <v>98</v>
      </c>
      <c r="C34" s="7" t="s">
        <v>99</v>
      </c>
      <c r="D34" s="7" t="s">
        <v>100</v>
      </c>
      <c r="E34" s="7">
        <v>16.24</v>
      </c>
      <c r="F34" s="13">
        <v>853.08</v>
      </c>
      <c r="G34" s="17">
        <f>IF($F$699=0,0,(F34/$F$699)*100)</f>
        <v>0.061218394599055</v>
      </c>
      <c r="H34" s="17">
        <v>100.0</v>
      </c>
      <c r="I34" s="13">
        <v>853.08</v>
      </c>
      <c r="J34" s="17">
        <v>0.0</v>
      </c>
      <c r="K34" s="13">
        <v>0.0</v>
      </c>
      <c r="L34" s="17">
        <v>0.0</v>
      </c>
      <c r="M34" s="13">
        <v>0.0</v>
      </c>
      <c r="N34" s="17">
        <v>0.0</v>
      </c>
      <c r="O34" s="13">
        <v>0.0</v>
      </c>
      <c r="P34" s="17">
        <v>0.0</v>
      </c>
      <c r="Q34" s="13">
        <v>0.0</v>
      </c>
      <c r="R34" s="17">
        <v>0.0</v>
      </c>
      <c r="S34" s="13">
        <v>0.0</v>
      </c>
      <c r="T34" s="17">
        <v>0.0</v>
      </c>
      <c r="U34" s="13">
        <v>0.0</v>
      </c>
    </row>
    <row r="35" spans="1:21">
      <c r="A35" s="6" t="s">
        <v>101</v>
      </c>
      <c r="B35" s="6" t="s">
        <v>101</v>
      </c>
      <c r="C35" s="6" t="s">
        <v>102</v>
      </c>
      <c r="D35" s="6" t="s">
        <v>27</v>
      </c>
      <c r="E35" s="6" t="s">
        <v>27</v>
      </c>
      <c r="F35" s="12">
        <f>SUM(F36,F37,F38,F39,F40,F41,F42,F43,F44,F45,F46)</f>
        <v>2030.79</v>
      </c>
      <c r="G35" s="16">
        <f>IF($F$699=0,0,(F35/$F$699)*100)</f>
        <v>0.14573276078189</v>
      </c>
      <c r="H35" s="16" t="s">
        <v>27</v>
      </c>
      <c r="I35" s="12" t="s">
        <v>27</v>
      </c>
      <c r="J35" s="16" t="s">
        <v>27</v>
      </c>
      <c r="K35" s="12" t="s">
        <v>27</v>
      </c>
      <c r="L35" s="16" t="s">
        <v>27</v>
      </c>
      <c r="M35" s="12" t="s">
        <v>27</v>
      </c>
      <c r="N35" s="16" t="s">
        <v>27</v>
      </c>
      <c r="O35" s="12" t="s">
        <v>27</v>
      </c>
      <c r="P35" s="16" t="s">
        <v>27</v>
      </c>
      <c r="Q35" s="12" t="s">
        <v>27</v>
      </c>
      <c r="R35" s="16" t="s">
        <v>27</v>
      </c>
      <c r="S35" s="12" t="s">
        <v>27</v>
      </c>
      <c r="T35" s="16" t="s">
        <v>27</v>
      </c>
      <c r="U35" s="12" t="s">
        <v>27</v>
      </c>
    </row>
    <row r="36" spans="1:21">
      <c r="A36" s="7" t="s">
        <v>103</v>
      </c>
      <c r="B36" s="7" t="s">
        <v>48</v>
      </c>
      <c r="C36" s="7" t="s">
        <v>78</v>
      </c>
      <c r="D36" s="7" t="s">
        <v>42</v>
      </c>
      <c r="E36" s="7">
        <v>4.59</v>
      </c>
      <c r="F36" s="13">
        <v>42.93</v>
      </c>
      <c r="G36" s="17">
        <f>IF($F$699=0,0,(F36/$F$699)*100)</f>
        <v>0.0030807259344228</v>
      </c>
      <c r="H36" s="17">
        <v>100.0</v>
      </c>
      <c r="I36" s="13">
        <v>42.93</v>
      </c>
      <c r="J36" s="17">
        <v>0.0</v>
      </c>
      <c r="K36" s="13">
        <v>0.0</v>
      </c>
      <c r="L36" s="17">
        <v>0.0</v>
      </c>
      <c r="M36" s="13">
        <v>0.0</v>
      </c>
      <c r="N36" s="17">
        <v>0.0</v>
      </c>
      <c r="O36" s="13">
        <v>0.0</v>
      </c>
      <c r="P36" s="17">
        <v>0.0</v>
      </c>
      <c r="Q36" s="13">
        <v>0.0</v>
      </c>
      <c r="R36" s="17">
        <v>0.0</v>
      </c>
      <c r="S36" s="13">
        <v>0.0</v>
      </c>
      <c r="T36" s="17">
        <v>0.0</v>
      </c>
      <c r="U36" s="13">
        <v>0.0</v>
      </c>
    </row>
    <row r="37" spans="1:21">
      <c r="A37" s="7" t="s">
        <v>104</v>
      </c>
      <c r="B37" s="7" t="s">
        <v>51</v>
      </c>
      <c r="C37" s="7" t="s">
        <v>80</v>
      </c>
      <c r="D37" s="7" t="s">
        <v>53</v>
      </c>
      <c r="E37" s="7">
        <v>0.24</v>
      </c>
      <c r="F37" s="13">
        <v>3.1</v>
      </c>
      <c r="G37" s="17">
        <f>IF($F$699=0,0,(F37/$F$699)*100)</f>
        <v>0.00022246099223645</v>
      </c>
      <c r="H37" s="17">
        <v>100.0</v>
      </c>
      <c r="I37" s="13">
        <v>3.1</v>
      </c>
      <c r="J37" s="17">
        <v>0.0</v>
      </c>
      <c r="K37" s="13">
        <v>0.0</v>
      </c>
      <c r="L37" s="17">
        <v>0.0</v>
      </c>
      <c r="M37" s="13">
        <v>0.0</v>
      </c>
      <c r="N37" s="17">
        <v>0.0</v>
      </c>
      <c r="O37" s="13">
        <v>0.0</v>
      </c>
      <c r="P37" s="17">
        <v>0.0</v>
      </c>
      <c r="Q37" s="13">
        <v>0.0</v>
      </c>
      <c r="R37" s="17">
        <v>0.0</v>
      </c>
      <c r="S37" s="13">
        <v>0.0</v>
      </c>
      <c r="T37" s="17">
        <v>0.0</v>
      </c>
      <c r="U37" s="13">
        <v>0.0</v>
      </c>
    </row>
    <row r="38" spans="1:21">
      <c r="A38" s="7" t="s">
        <v>105</v>
      </c>
      <c r="B38" s="7" t="s">
        <v>55</v>
      </c>
      <c r="C38" s="7" t="s">
        <v>82</v>
      </c>
      <c r="D38" s="7" t="s">
        <v>57</v>
      </c>
      <c r="E38" s="7">
        <v>2.41</v>
      </c>
      <c r="F38" s="13">
        <v>9.59</v>
      </c>
      <c r="G38" s="17">
        <f>IF($F$699=0,0,(F38/$F$699)*100)</f>
        <v>0.00068819384372501</v>
      </c>
      <c r="H38" s="17">
        <v>100.0</v>
      </c>
      <c r="I38" s="13">
        <v>9.59</v>
      </c>
      <c r="J38" s="17">
        <v>0.0</v>
      </c>
      <c r="K38" s="13">
        <v>0.0</v>
      </c>
      <c r="L38" s="17">
        <v>0.0</v>
      </c>
      <c r="M38" s="13">
        <v>0.0</v>
      </c>
      <c r="N38" s="17">
        <v>0.0</v>
      </c>
      <c r="O38" s="13">
        <v>0.0</v>
      </c>
      <c r="P38" s="17">
        <v>0.0</v>
      </c>
      <c r="Q38" s="13">
        <v>0.0</v>
      </c>
      <c r="R38" s="17">
        <v>0.0</v>
      </c>
      <c r="S38" s="13">
        <v>0.0</v>
      </c>
      <c r="T38" s="17">
        <v>0.0</v>
      </c>
      <c r="U38" s="13">
        <v>0.0</v>
      </c>
    </row>
    <row r="39" spans="1:21">
      <c r="A39" s="7" t="s">
        <v>106</v>
      </c>
      <c r="B39" s="7" t="s">
        <v>59</v>
      </c>
      <c r="C39" s="7" t="s">
        <v>84</v>
      </c>
      <c r="D39" s="7" t="s">
        <v>42</v>
      </c>
      <c r="E39" s="7">
        <v>4.59</v>
      </c>
      <c r="F39" s="13">
        <v>10.16</v>
      </c>
      <c r="G39" s="17">
        <f>IF($F$699=0,0,(F39/$F$699)*100)</f>
        <v>0.00072909796165236</v>
      </c>
      <c r="H39" s="17">
        <v>100.0</v>
      </c>
      <c r="I39" s="13">
        <v>10.16</v>
      </c>
      <c r="J39" s="17">
        <v>0.0</v>
      </c>
      <c r="K39" s="13">
        <v>0.0</v>
      </c>
      <c r="L39" s="17">
        <v>0.0</v>
      </c>
      <c r="M39" s="13">
        <v>0.0</v>
      </c>
      <c r="N39" s="17">
        <v>0.0</v>
      </c>
      <c r="O39" s="13">
        <v>0.0</v>
      </c>
      <c r="P39" s="17">
        <v>0.0</v>
      </c>
      <c r="Q39" s="13">
        <v>0.0</v>
      </c>
      <c r="R39" s="17">
        <v>0.0</v>
      </c>
      <c r="S39" s="13">
        <v>0.0</v>
      </c>
      <c r="T39" s="17">
        <v>0.0</v>
      </c>
      <c r="U39" s="13">
        <v>0.0</v>
      </c>
    </row>
    <row r="40" spans="1:21">
      <c r="A40" s="7" t="s">
        <v>107</v>
      </c>
      <c r="B40" s="7" t="s">
        <v>108</v>
      </c>
      <c r="C40" s="7" t="s">
        <v>109</v>
      </c>
      <c r="D40" s="7" t="s">
        <v>42</v>
      </c>
      <c r="E40" s="7">
        <v>4.59</v>
      </c>
      <c r="F40" s="13">
        <v>34.2</v>
      </c>
      <c r="G40" s="17">
        <f>IF($F$699=0,0,(F40/$F$699)*100)</f>
        <v>0.0024542470756408</v>
      </c>
      <c r="H40" s="17">
        <v>0.0</v>
      </c>
      <c r="I40" s="13">
        <v>0.0</v>
      </c>
      <c r="J40" s="17">
        <v>0.0</v>
      </c>
      <c r="K40" s="13">
        <v>0.0</v>
      </c>
      <c r="L40" s="17">
        <v>0.0</v>
      </c>
      <c r="M40" s="13">
        <v>0.0</v>
      </c>
      <c r="N40" s="17">
        <v>0.0</v>
      </c>
      <c r="O40" s="13">
        <v>0.0</v>
      </c>
      <c r="P40" s="17">
        <v>0.0</v>
      </c>
      <c r="Q40" s="13">
        <v>0.0</v>
      </c>
      <c r="R40" s="17">
        <v>0.0</v>
      </c>
      <c r="S40" s="13">
        <v>0.0</v>
      </c>
      <c r="T40" s="17">
        <v>100.0</v>
      </c>
      <c r="U40" s="13">
        <v>34.2</v>
      </c>
    </row>
    <row r="41" spans="1:21">
      <c r="A41" s="7" t="s">
        <v>110</v>
      </c>
      <c r="B41" s="7" t="s">
        <v>111</v>
      </c>
      <c r="C41" s="7" t="s">
        <v>112</v>
      </c>
      <c r="D41" s="7" t="s">
        <v>42</v>
      </c>
      <c r="E41" s="7">
        <v>4.59</v>
      </c>
      <c r="F41" s="13">
        <v>158.73</v>
      </c>
      <c r="G41" s="17">
        <f>IF($F$699=0,0,(F41/$F$699)*100)</f>
        <v>0.01139072041861</v>
      </c>
      <c r="H41" s="17">
        <v>100.0</v>
      </c>
      <c r="I41" s="13">
        <v>158.73</v>
      </c>
      <c r="J41" s="17">
        <v>0.0</v>
      </c>
      <c r="K41" s="13">
        <v>0.0</v>
      </c>
      <c r="L41" s="17">
        <v>0.0</v>
      </c>
      <c r="M41" s="13">
        <v>0.0</v>
      </c>
      <c r="N41" s="17">
        <v>0.0</v>
      </c>
      <c r="O41" s="13">
        <v>0.0</v>
      </c>
      <c r="P41" s="17">
        <v>0.0</v>
      </c>
      <c r="Q41" s="13">
        <v>0.0</v>
      </c>
      <c r="R41" s="17">
        <v>0.0</v>
      </c>
      <c r="S41" s="13">
        <v>0.0</v>
      </c>
      <c r="T41" s="17">
        <v>0.0</v>
      </c>
      <c r="U41" s="13">
        <v>0.0</v>
      </c>
    </row>
    <row r="42" spans="1:21">
      <c r="A42" s="7" t="s">
        <v>113</v>
      </c>
      <c r="B42" s="7" t="s">
        <v>89</v>
      </c>
      <c r="C42" s="7" t="s">
        <v>90</v>
      </c>
      <c r="D42" s="7" t="s">
        <v>42</v>
      </c>
      <c r="E42" s="7">
        <v>4.59</v>
      </c>
      <c r="F42" s="13">
        <v>1251.93</v>
      </c>
      <c r="G42" s="17">
        <f>IF($F$699=0,0,(F42/$F$699)*100)</f>
        <v>0.089840512906638</v>
      </c>
      <c r="H42" s="17">
        <v>100.0</v>
      </c>
      <c r="I42" s="13">
        <v>1251.93</v>
      </c>
      <c r="J42" s="17">
        <v>0.0</v>
      </c>
      <c r="K42" s="13">
        <v>0.0</v>
      </c>
      <c r="L42" s="17">
        <v>0.0</v>
      </c>
      <c r="M42" s="13">
        <v>0.0</v>
      </c>
      <c r="N42" s="17">
        <v>0.0</v>
      </c>
      <c r="O42" s="13">
        <v>0.0</v>
      </c>
      <c r="P42" s="17">
        <v>0.0</v>
      </c>
      <c r="Q42" s="13">
        <v>0.0</v>
      </c>
      <c r="R42" s="17">
        <v>0.0</v>
      </c>
      <c r="S42" s="13">
        <v>0.0</v>
      </c>
      <c r="T42" s="17">
        <v>0.0</v>
      </c>
      <c r="U42" s="13">
        <v>0.0</v>
      </c>
    </row>
    <row r="43" spans="1:21">
      <c r="A43" s="7" t="s">
        <v>114</v>
      </c>
      <c r="B43" s="7" t="s">
        <v>115</v>
      </c>
      <c r="C43" s="7" t="s">
        <v>116</v>
      </c>
      <c r="D43" s="7" t="s">
        <v>42</v>
      </c>
      <c r="E43" s="7">
        <v>4.59</v>
      </c>
      <c r="F43" s="13">
        <v>207.6</v>
      </c>
      <c r="G43" s="17">
        <f>IF($F$699=0,0,(F43/$F$699)*100)</f>
        <v>0.014897710318802</v>
      </c>
      <c r="H43" s="17">
        <v>100.0</v>
      </c>
      <c r="I43" s="13">
        <v>207.6</v>
      </c>
      <c r="J43" s="17">
        <v>0.0</v>
      </c>
      <c r="K43" s="13">
        <v>0.0</v>
      </c>
      <c r="L43" s="17">
        <v>0.0</v>
      </c>
      <c r="M43" s="13">
        <v>0.0</v>
      </c>
      <c r="N43" s="17">
        <v>0.0</v>
      </c>
      <c r="O43" s="13">
        <v>0.0</v>
      </c>
      <c r="P43" s="17">
        <v>0.0</v>
      </c>
      <c r="Q43" s="13">
        <v>0.0</v>
      </c>
      <c r="R43" s="17">
        <v>0.0</v>
      </c>
      <c r="S43" s="13">
        <v>0.0</v>
      </c>
      <c r="T43" s="17">
        <v>0.0</v>
      </c>
      <c r="U43" s="13">
        <v>0.0</v>
      </c>
    </row>
    <row r="44" spans="1:21">
      <c r="A44" s="7" t="s">
        <v>117</v>
      </c>
      <c r="B44" s="7" t="s">
        <v>118</v>
      </c>
      <c r="C44" s="7" t="s">
        <v>119</v>
      </c>
      <c r="D44" s="7" t="s">
        <v>100</v>
      </c>
      <c r="E44" s="7">
        <v>15.3</v>
      </c>
      <c r="F44" s="13">
        <v>245.73</v>
      </c>
      <c r="G44" s="17">
        <f>IF($F$699=0,0,(F44/$F$699)*100)</f>
        <v>0.017633980523311</v>
      </c>
      <c r="H44" s="17">
        <v>100.0</v>
      </c>
      <c r="I44" s="13">
        <v>245.73</v>
      </c>
      <c r="J44" s="17">
        <v>0.0</v>
      </c>
      <c r="K44" s="13">
        <v>0.0</v>
      </c>
      <c r="L44" s="17">
        <v>0.0</v>
      </c>
      <c r="M44" s="13">
        <v>0.0</v>
      </c>
      <c r="N44" s="17">
        <v>0.0</v>
      </c>
      <c r="O44" s="13">
        <v>0.0</v>
      </c>
      <c r="P44" s="17">
        <v>0.0</v>
      </c>
      <c r="Q44" s="13">
        <v>0.0</v>
      </c>
      <c r="R44" s="17">
        <v>0.0</v>
      </c>
      <c r="S44" s="13">
        <v>0.0</v>
      </c>
      <c r="T44" s="17">
        <v>0.0</v>
      </c>
      <c r="U44" s="13">
        <v>0.0</v>
      </c>
    </row>
    <row r="45" spans="1:21">
      <c r="A45" s="7" t="s">
        <v>120</v>
      </c>
      <c r="B45" s="7" t="s">
        <v>68</v>
      </c>
      <c r="C45" s="7" t="s">
        <v>121</v>
      </c>
      <c r="D45" s="7" t="s">
        <v>42</v>
      </c>
      <c r="E45" s="7">
        <v>3.52</v>
      </c>
      <c r="F45" s="13">
        <v>19.19</v>
      </c>
      <c r="G45" s="17">
        <f>IF($F$699=0,0,(F45/$F$699)*100)</f>
        <v>0.001377105303554</v>
      </c>
      <c r="H45" s="17">
        <v>100.0</v>
      </c>
      <c r="I45" s="13">
        <v>19.19</v>
      </c>
      <c r="J45" s="17">
        <v>0.0</v>
      </c>
      <c r="K45" s="13">
        <v>0.0</v>
      </c>
      <c r="L45" s="17">
        <v>0.0</v>
      </c>
      <c r="M45" s="13">
        <v>0.0</v>
      </c>
      <c r="N45" s="17">
        <v>0.0</v>
      </c>
      <c r="O45" s="13">
        <v>0.0</v>
      </c>
      <c r="P45" s="17">
        <v>0.0</v>
      </c>
      <c r="Q45" s="13">
        <v>0.0</v>
      </c>
      <c r="R45" s="17">
        <v>0.0</v>
      </c>
      <c r="S45" s="13">
        <v>0.0</v>
      </c>
      <c r="T45" s="17">
        <v>0.0</v>
      </c>
      <c r="U45" s="13">
        <v>0.0</v>
      </c>
    </row>
    <row r="46" spans="1:21">
      <c r="A46" s="7" t="s">
        <v>122</v>
      </c>
      <c r="B46" s="7" t="s">
        <v>71</v>
      </c>
      <c r="C46" s="7" t="s">
        <v>123</v>
      </c>
      <c r="D46" s="7" t="s">
        <v>42</v>
      </c>
      <c r="E46" s="7">
        <v>3.52</v>
      </c>
      <c r="F46" s="13">
        <v>47.63</v>
      </c>
      <c r="G46" s="17">
        <f>IF($F$699=0,0,(F46/$F$699)*100)</f>
        <v>0.0034180055032974</v>
      </c>
      <c r="H46" s="17">
        <v>100.0</v>
      </c>
      <c r="I46" s="13">
        <v>47.63</v>
      </c>
      <c r="J46" s="17">
        <v>0.0</v>
      </c>
      <c r="K46" s="13">
        <v>0.0</v>
      </c>
      <c r="L46" s="17">
        <v>0.0</v>
      </c>
      <c r="M46" s="13">
        <v>0.0</v>
      </c>
      <c r="N46" s="17">
        <v>0.0</v>
      </c>
      <c r="O46" s="13">
        <v>0.0</v>
      </c>
      <c r="P46" s="17">
        <v>0.0</v>
      </c>
      <c r="Q46" s="13">
        <v>0.0</v>
      </c>
      <c r="R46" s="17">
        <v>0.0</v>
      </c>
      <c r="S46" s="13">
        <v>0.0</v>
      </c>
      <c r="T46" s="17">
        <v>0.0</v>
      </c>
      <c r="U46" s="13">
        <v>0.0</v>
      </c>
    </row>
    <row r="47" spans="1:21">
      <c r="A47" s="6" t="s">
        <v>124</v>
      </c>
      <c r="B47" s="6" t="s">
        <v>124</v>
      </c>
      <c r="C47" s="6" t="s">
        <v>125</v>
      </c>
      <c r="D47" s="6" t="s">
        <v>27</v>
      </c>
      <c r="E47" s="6" t="s">
        <v>27</v>
      </c>
      <c r="F47" s="12">
        <f>SUM(F48,F49,F50,F51,F52,F53,F54,F55,F56,F57,F58,F59,F60)</f>
        <v>13927.07</v>
      </c>
      <c r="G47" s="16">
        <f>IF($F$699=0,0,(F47/$F$699)*100)</f>
        <v>0.99942897133757</v>
      </c>
      <c r="H47" s="16" t="s">
        <v>27</v>
      </c>
      <c r="I47" s="12" t="s">
        <v>27</v>
      </c>
      <c r="J47" s="16" t="s">
        <v>27</v>
      </c>
      <c r="K47" s="12" t="s">
        <v>27</v>
      </c>
      <c r="L47" s="16" t="s">
        <v>27</v>
      </c>
      <c r="M47" s="12" t="s">
        <v>27</v>
      </c>
      <c r="N47" s="16" t="s">
        <v>27</v>
      </c>
      <c r="O47" s="12" t="s">
        <v>27</v>
      </c>
      <c r="P47" s="16" t="s">
        <v>27</v>
      </c>
      <c r="Q47" s="12" t="s">
        <v>27</v>
      </c>
      <c r="R47" s="16" t="s">
        <v>27</v>
      </c>
      <c r="S47" s="12" t="s">
        <v>27</v>
      </c>
      <c r="T47" s="16" t="s">
        <v>27</v>
      </c>
      <c r="U47" s="12" t="s">
        <v>27</v>
      </c>
    </row>
    <row r="48" spans="1:21">
      <c r="A48" s="7" t="s">
        <v>126</v>
      </c>
      <c r="B48" s="7" t="s">
        <v>48</v>
      </c>
      <c r="C48" s="7" t="s">
        <v>78</v>
      </c>
      <c r="D48" s="7" t="s">
        <v>42</v>
      </c>
      <c r="E48" s="7">
        <v>118.17</v>
      </c>
      <c r="F48" s="13">
        <v>1105.13</v>
      </c>
      <c r="G48" s="17">
        <f>IF($F$699=0,0,(F48/$F$699)*100)</f>
        <v>0.079305908500086</v>
      </c>
      <c r="H48" s="17">
        <v>100.0</v>
      </c>
      <c r="I48" s="13">
        <v>1105.13</v>
      </c>
      <c r="J48" s="17">
        <v>0.0</v>
      </c>
      <c r="K48" s="13">
        <v>0.0</v>
      </c>
      <c r="L48" s="17">
        <v>0.0</v>
      </c>
      <c r="M48" s="13">
        <v>0.0</v>
      </c>
      <c r="N48" s="17">
        <v>0.0</v>
      </c>
      <c r="O48" s="13">
        <v>0.0</v>
      </c>
      <c r="P48" s="17">
        <v>0.0</v>
      </c>
      <c r="Q48" s="13">
        <v>0.0</v>
      </c>
      <c r="R48" s="17">
        <v>0.0</v>
      </c>
      <c r="S48" s="13">
        <v>0.0</v>
      </c>
      <c r="T48" s="17">
        <v>0.0</v>
      </c>
      <c r="U48" s="13">
        <v>0.0</v>
      </c>
    </row>
    <row r="49" spans="1:21">
      <c r="A49" s="7" t="s">
        <v>127</v>
      </c>
      <c r="B49" s="7" t="s">
        <v>51</v>
      </c>
      <c r="C49" s="7" t="s">
        <v>80</v>
      </c>
      <c r="D49" s="7" t="s">
        <v>53</v>
      </c>
      <c r="E49" s="7">
        <v>6.2</v>
      </c>
      <c r="F49" s="13">
        <v>80.13</v>
      </c>
      <c r="G49" s="17">
        <f>IF($F$699=0,0,(F49/$F$699)*100)</f>
        <v>0.0057502578412602</v>
      </c>
      <c r="H49" s="17">
        <v>100.0</v>
      </c>
      <c r="I49" s="13">
        <v>80.13</v>
      </c>
      <c r="J49" s="17">
        <v>0.0</v>
      </c>
      <c r="K49" s="13">
        <v>0.0</v>
      </c>
      <c r="L49" s="17">
        <v>0.0</v>
      </c>
      <c r="M49" s="13">
        <v>0.0</v>
      </c>
      <c r="N49" s="17">
        <v>0.0</v>
      </c>
      <c r="O49" s="13">
        <v>0.0</v>
      </c>
      <c r="P49" s="17">
        <v>0.0</v>
      </c>
      <c r="Q49" s="13">
        <v>0.0</v>
      </c>
      <c r="R49" s="17">
        <v>0.0</v>
      </c>
      <c r="S49" s="13">
        <v>0.0</v>
      </c>
      <c r="T49" s="17">
        <v>0.0</v>
      </c>
      <c r="U49" s="13">
        <v>0.0</v>
      </c>
    </row>
    <row r="50" spans="1:21">
      <c r="A50" s="7" t="s">
        <v>128</v>
      </c>
      <c r="B50" s="7" t="s">
        <v>55</v>
      </c>
      <c r="C50" s="7" t="s">
        <v>82</v>
      </c>
      <c r="D50" s="7" t="s">
        <v>57</v>
      </c>
      <c r="E50" s="7">
        <v>62.04</v>
      </c>
      <c r="F50" s="13">
        <v>246.8</v>
      </c>
      <c r="G50" s="17">
        <f>IF($F$699=0,0,(F50/$F$699)*100)</f>
        <v>0.017710765446437</v>
      </c>
      <c r="H50" s="17">
        <v>100.0</v>
      </c>
      <c r="I50" s="13">
        <v>246.8</v>
      </c>
      <c r="J50" s="17">
        <v>0.0</v>
      </c>
      <c r="K50" s="13">
        <v>0.0</v>
      </c>
      <c r="L50" s="17">
        <v>0.0</v>
      </c>
      <c r="M50" s="13">
        <v>0.0</v>
      </c>
      <c r="N50" s="17">
        <v>0.0</v>
      </c>
      <c r="O50" s="13">
        <v>0.0</v>
      </c>
      <c r="P50" s="17">
        <v>0.0</v>
      </c>
      <c r="Q50" s="13">
        <v>0.0</v>
      </c>
      <c r="R50" s="17">
        <v>0.0</v>
      </c>
      <c r="S50" s="13">
        <v>0.0</v>
      </c>
      <c r="T50" s="17">
        <v>0.0</v>
      </c>
      <c r="U50" s="13">
        <v>0.0</v>
      </c>
    </row>
    <row r="51" spans="1:21">
      <c r="A51" s="7" t="s">
        <v>129</v>
      </c>
      <c r="B51" s="7" t="s">
        <v>59</v>
      </c>
      <c r="C51" s="7" t="s">
        <v>84</v>
      </c>
      <c r="D51" s="7" t="s">
        <v>42</v>
      </c>
      <c r="E51" s="7">
        <v>118.17</v>
      </c>
      <c r="F51" s="13">
        <v>261.33</v>
      </c>
      <c r="G51" s="17">
        <f>IF($F$699=0,0,(F51/$F$699)*100)</f>
        <v>0.018753461645533</v>
      </c>
      <c r="H51" s="17">
        <v>100.0</v>
      </c>
      <c r="I51" s="13">
        <v>261.33</v>
      </c>
      <c r="J51" s="17">
        <v>0.0</v>
      </c>
      <c r="K51" s="13">
        <v>0.0</v>
      </c>
      <c r="L51" s="17">
        <v>0.0</v>
      </c>
      <c r="M51" s="13">
        <v>0.0</v>
      </c>
      <c r="N51" s="17">
        <v>0.0</v>
      </c>
      <c r="O51" s="13">
        <v>0.0</v>
      </c>
      <c r="P51" s="17">
        <v>0.0</v>
      </c>
      <c r="Q51" s="13">
        <v>0.0</v>
      </c>
      <c r="R51" s="17">
        <v>0.0</v>
      </c>
      <c r="S51" s="13">
        <v>0.0</v>
      </c>
      <c r="T51" s="17">
        <v>0.0</v>
      </c>
      <c r="U51" s="13">
        <v>0.0</v>
      </c>
    </row>
    <row r="52" spans="1:21">
      <c r="A52" s="7" t="s">
        <v>130</v>
      </c>
      <c r="B52" s="7" t="s">
        <v>89</v>
      </c>
      <c r="C52" s="7" t="s">
        <v>90</v>
      </c>
      <c r="D52" s="7" t="s">
        <v>42</v>
      </c>
      <c r="E52" s="7">
        <v>2.02</v>
      </c>
      <c r="F52" s="13">
        <v>550.97</v>
      </c>
      <c r="G52" s="17">
        <f>IF($F$699=0,0,(F52/$F$699)*100)</f>
        <v>0.039538494481457</v>
      </c>
      <c r="H52" s="17">
        <v>100.0</v>
      </c>
      <c r="I52" s="13">
        <v>550.97</v>
      </c>
      <c r="J52" s="17">
        <v>0.0</v>
      </c>
      <c r="K52" s="13">
        <v>0.0</v>
      </c>
      <c r="L52" s="17">
        <v>0.0</v>
      </c>
      <c r="M52" s="13">
        <v>0.0</v>
      </c>
      <c r="N52" s="17">
        <v>0.0</v>
      </c>
      <c r="O52" s="13">
        <v>0.0</v>
      </c>
      <c r="P52" s="17">
        <v>0.0</v>
      </c>
      <c r="Q52" s="13">
        <v>0.0</v>
      </c>
      <c r="R52" s="17">
        <v>0.0</v>
      </c>
      <c r="S52" s="13">
        <v>0.0</v>
      </c>
      <c r="T52" s="17">
        <v>0.0</v>
      </c>
      <c r="U52" s="13">
        <v>0.0</v>
      </c>
    </row>
    <row r="53" spans="1:21">
      <c r="A53" s="7" t="s">
        <v>131</v>
      </c>
      <c r="B53" s="7" t="s">
        <v>118</v>
      </c>
      <c r="C53" s="7" t="s">
        <v>119</v>
      </c>
      <c r="D53" s="7" t="s">
        <v>100</v>
      </c>
      <c r="E53" s="7">
        <v>6.72</v>
      </c>
      <c r="F53" s="13">
        <v>107.93</v>
      </c>
      <c r="G53" s="17">
        <f>IF($F$699=0,0,(F53/$F$699)*100)</f>
        <v>0.0077452306103484</v>
      </c>
      <c r="H53" s="17">
        <v>100.0</v>
      </c>
      <c r="I53" s="13">
        <v>107.93</v>
      </c>
      <c r="J53" s="17">
        <v>0.0</v>
      </c>
      <c r="K53" s="13">
        <v>0.0</v>
      </c>
      <c r="L53" s="17">
        <v>0.0</v>
      </c>
      <c r="M53" s="13">
        <v>0.0</v>
      </c>
      <c r="N53" s="17">
        <v>0.0</v>
      </c>
      <c r="O53" s="13">
        <v>0.0</v>
      </c>
      <c r="P53" s="17">
        <v>0.0</v>
      </c>
      <c r="Q53" s="13">
        <v>0.0</v>
      </c>
      <c r="R53" s="17">
        <v>0.0</v>
      </c>
      <c r="S53" s="13">
        <v>0.0</v>
      </c>
      <c r="T53" s="17">
        <v>0.0</v>
      </c>
      <c r="U53" s="13">
        <v>0.0</v>
      </c>
    </row>
    <row r="54" spans="1:21">
      <c r="A54" s="7" t="s">
        <v>132</v>
      </c>
      <c r="B54" s="7" t="s">
        <v>68</v>
      </c>
      <c r="C54" s="7" t="s">
        <v>121</v>
      </c>
      <c r="D54" s="7" t="s">
        <v>42</v>
      </c>
      <c r="E54" s="7">
        <v>118.17</v>
      </c>
      <c r="F54" s="13">
        <v>643.81</v>
      </c>
      <c r="G54" s="17">
        <f>IF($F$699=0,0,(F54/$F$699)*100)</f>
        <v>0.046200842390886</v>
      </c>
      <c r="H54" s="17">
        <v>100.0</v>
      </c>
      <c r="I54" s="13">
        <v>643.81</v>
      </c>
      <c r="J54" s="17">
        <v>0.0</v>
      </c>
      <c r="K54" s="13">
        <v>0.0</v>
      </c>
      <c r="L54" s="17">
        <v>0.0</v>
      </c>
      <c r="M54" s="13">
        <v>0.0</v>
      </c>
      <c r="N54" s="17">
        <v>0.0</v>
      </c>
      <c r="O54" s="13">
        <v>0.0</v>
      </c>
      <c r="P54" s="17">
        <v>0.0</v>
      </c>
      <c r="Q54" s="13">
        <v>0.0</v>
      </c>
      <c r="R54" s="17">
        <v>0.0</v>
      </c>
      <c r="S54" s="13">
        <v>0.0</v>
      </c>
      <c r="T54" s="17">
        <v>0.0</v>
      </c>
      <c r="U54" s="13">
        <v>0.0</v>
      </c>
    </row>
    <row r="55" spans="1:21">
      <c r="A55" s="7" t="s">
        <v>133</v>
      </c>
      <c r="B55" s="7" t="s">
        <v>71</v>
      </c>
      <c r="C55" s="7" t="s">
        <v>123</v>
      </c>
      <c r="D55" s="7" t="s">
        <v>42</v>
      </c>
      <c r="E55" s="7">
        <v>118.17</v>
      </c>
      <c r="F55" s="13">
        <v>1598.57</v>
      </c>
      <c r="G55" s="17">
        <f>IF($F$699=0,0,(F55/$F$699)*100)</f>
        <v>0.1147159575353</v>
      </c>
      <c r="H55" s="17">
        <v>100.0</v>
      </c>
      <c r="I55" s="13">
        <v>1598.57</v>
      </c>
      <c r="J55" s="17">
        <v>0.0</v>
      </c>
      <c r="K55" s="13">
        <v>0.0</v>
      </c>
      <c r="L55" s="17">
        <v>0.0</v>
      </c>
      <c r="M55" s="13">
        <v>0.0</v>
      </c>
      <c r="N55" s="17">
        <v>0.0</v>
      </c>
      <c r="O55" s="13">
        <v>0.0</v>
      </c>
      <c r="P55" s="17">
        <v>0.0</v>
      </c>
      <c r="Q55" s="13">
        <v>0.0</v>
      </c>
      <c r="R55" s="17">
        <v>0.0</v>
      </c>
      <c r="S55" s="13">
        <v>0.0</v>
      </c>
      <c r="T55" s="17">
        <v>0.0</v>
      </c>
      <c r="U55" s="13">
        <v>0.0</v>
      </c>
    </row>
    <row r="56" spans="1:21">
      <c r="A56" s="7" t="s">
        <v>134</v>
      </c>
      <c r="B56" s="7" t="s">
        <v>62</v>
      </c>
      <c r="C56" s="7" t="s">
        <v>135</v>
      </c>
      <c r="D56" s="7" t="s">
        <v>42</v>
      </c>
      <c r="E56" s="7">
        <v>118.17</v>
      </c>
      <c r="F56" s="13">
        <v>982.51</v>
      </c>
      <c r="G56" s="17">
        <f>IF($F$699=0,0,(F56/$F$699)*100)</f>
        <v>0.070506499832979</v>
      </c>
      <c r="H56" s="17">
        <v>100.0</v>
      </c>
      <c r="I56" s="13">
        <v>982.51</v>
      </c>
      <c r="J56" s="17">
        <v>0.0</v>
      </c>
      <c r="K56" s="13">
        <v>0.0</v>
      </c>
      <c r="L56" s="17">
        <v>0.0</v>
      </c>
      <c r="M56" s="13">
        <v>0.0</v>
      </c>
      <c r="N56" s="17">
        <v>0.0</v>
      </c>
      <c r="O56" s="13">
        <v>0.0</v>
      </c>
      <c r="P56" s="17">
        <v>0.0</v>
      </c>
      <c r="Q56" s="13">
        <v>0.0</v>
      </c>
      <c r="R56" s="17">
        <v>0.0</v>
      </c>
      <c r="S56" s="13">
        <v>0.0</v>
      </c>
      <c r="T56" s="17">
        <v>0.0</v>
      </c>
      <c r="U56" s="13">
        <v>0.0</v>
      </c>
    </row>
    <row r="57" spans="1:21">
      <c r="A57" s="7" t="s">
        <v>136</v>
      </c>
      <c r="B57" s="7" t="s">
        <v>65</v>
      </c>
      <c r="C57" s="7" t="s">
        <v>137</v>
      </c>
      <c r="D57" s="7" t="s">
        <v>42</v>
      </c>
      <c r="E57" s="7">
        <v>116.15</v>
      </c>
      <c r="F57" s="13">
        <v>7952.32</v>
      </c>
      <c r="G57" s="17">
        <f>IF($F$699=0,0,(F57/$F$699)*100)</f>
        <v>0.57067128960702</v>
      </c>
      <c r="H57" s="17">
        <v>100.0</v>
      </c>
      <c r="I57" s="13">
        <v>7952.32</v>
      </c>
      <c r="J57" s="17">
        <v>0.0</v>
      </c>
      <c r="K57" s="13">
        <v>0.0</v>
      </c>
      <c r="L57" s="17">
        <v>0.0</v>
      </c>
      <c r="M57" s="13">
        <v>0.0</v>
      </c>
      <c r="N57" s="17">
        <v>0.0</v>
      </c>
      <c r="O57" s="13">
        <v>0.0</v>
      </c>
      <c r="P57" s="17">
        <v>0.0</v>
      </c>
      <c r="Q57" s="13">
        <v>0.0</v>
      </c>
      <c r="R57" s="17">
        <v>0.0</v>
      </c>
      <c r="S57" s="13">
        <v>0.0</v>
      </c>
      <c r="T57" s="17">
        <v>0.0</v>
      </c>
      <c r="U57" s="13">
        <v>0.0</v>
      </c>
    </row>
    <row r="58" spans="1:21">
      <c r="A58" s="7" t="s">
        <v>138</v>
      </c>
      <c r="B58" s="7" t="s">
        <v>115</v>
      </c>
      <c r="C58" s="7" t="s">
        <v>116</v>
      </c>
      <c r="D58" s="7" t="s">
        <v>42</v>
      </c>
      <c r="E58" s="7">
        <v>2.02</v>
      </c>
      <c r="F58" s="13">
        <v>91.37</v>
      </c>
      <c r="G58" s="17">
        <f>IF($F$699=0,0,(F58/$F$699)*100)</f>
        <v>0.0065568583421433</v>
      </c>
      <c r="H58" s="17">
        <v>100.0</v>
      </c>
      <c r="I58" s="13">
        <v>91.37</v>
      </c>
      <c r="J58" s="17">
        <v>0.0</v>
      </c>
      <c r="K58" s="13">
        <v>0.0</v>
      </c>
      <c r="L58" s="17">
        <v>0.0</v>
      </c>
      <c r="M58" s="13">
        <v>0.0</v>
      </c>
      <c r="N58" s="17">
        <v>0.0</v>
      </c>
      <c r="O58" s="13">
        <v>0.0</v>
      </c>
      <c r="P58" s="17">
        <v>0.0</v>
      </c>
      <c r="Q58" s="13">
        <v>0.0</v>
      </c>
      <c r="R58" s="17">
        <v>0.0</v>
      </c>
      <c r="S58" s="13">
        <v>0.0</v>
      </c>
      <c r="T58" s="17">
        <v>0.0</v>
      </c>
      <c r="U58" s="13">
        <v>0.0</v>
      </c>
    </row>
    <row r="59" spans="1:21">
      <c r="A59" s="7" t="s">
        <v>139</v>
      </c>
      <c r="B59" s="7" t="s">
        <v>111</v>
      </c>
      <c r="C59" s="7" t="s">
        <v>112</v>
      </c>
      <c r="D59" s="7" t="s">
        <v>42</v>
      </c>
      <c r="E59" s="7">
        <v>2.02</v>
      </c>
      <c r="F59" s="13">
        <v>69.85</v>
      </c>
      <c r="G59" s="17">
        <f>IF($F$699=0,0,(F59/$F$699)*100)</f>
        <v>0.00501254848636</v>
      </c>
      <c r="H59" s="17">
        <v>100.0</v>
      </c>
      <c r="I59" s="13">
        <v>69.85</v>
      </c>
      <c r="J59" s="17">
        <v>0.0</v>
      </c>
      <c r="K59" s="13">
        <v>0.0</v>
      </c>
      <c r="L59" s="17">
        <v>0.0</v>
      </c>
      <c r="M59" s="13">
        <v>0.0</v>
      </c>
      <c r="N59" s="17">
        <v>0.0</v>
      </c>
      <c r="O59" s="13">
        <v>0.0</v>
      </c>
      <c r="P59" s="17">
        <v>0.0</v>
      </c>
      <c r="Q59" s="13">
        <v>0.0</v>
      </c>
      <c r="R59" s="17">
        <v>0.0</v>
      </c>
      <c r="S59" s="13">
        <v>0.0</v>
      </c>
      <c r="T59" s="17">
        <v>0.0</v>
      </c>
      <c r="U59" s="13">
        <v>0.0</v>
      </c>
    </row>
    <row r="60" spans="1:21">
      <c r="A60" s="7" t="s">
        <v>140</v>
      </c>
      <c r="B60" s="7" t="s">
        <v>141</v>
      </c>
      <c r="C60" s="7" t="s">
        <v>142</v>
      </c>
      <c r="D60" s="7" t="s">
        <v>42</v>
      </c>
      <c r="E60" s="7">
        <v>0.7</v>
      </c>
      <c r="F60" s="13">
        <v>236.35</v>
      </c>
      <c r="G60" s="17">
        <f>IF($F$699=0,0,(F60/$F$699)*100)</f>
        <v>0.016960856617769</v>
      </c>
      <c r="H60" s="17">
        <v>100.0</v>
      </c>
      <c r="I60" s="13">
        <v>236.35</v>
      </c>
      <c r="J60" s="17">
        <v>0.0</v>
      </c>
      <c r="K60" s="13">
        <v>0.0</v>
      </c>
      <c r="L60" s="17">
        <v>0.0</v>
      </c>
      <c r="M60" s="13">
        <v>0.0</v>
      </c>
      <c r="N60" s="17">
        <v>0.0</v>
      </c>
      <c r="O60" s="13">
        <v>0.0</v>
      </c>
      <c r="P60" s="17">
        <v>0.0</v>
      </c>
      <c r="Q60" s="13">
        <v>0.0</v>
      </c>
      <c r="R60" s="17">
        <v>0.0</v>
      </c>
      <c r="S60" s="13">
        <v>0.0</v>
      </c>
      <c r="T60" s="17">
        <v>0.0</v>
      </c>
      <c r="U60" s="13">
        <v>0.0</v>
      </c>
    </row>
    <row r="61" spans="1:21">
      <c r="A61" s="6" t="s">
        <v>143</v>
      </c>
      <c r="B61" s="6" t="s">
        <v>143</v>
      </c>
      <c r="C61" s="6" t="s">
        <v>144</v>
      </c>
      <c r="D61" s="6" t="s">
        <v>27</v>
      </c>
      <c r="E61" s="6" t="s">
        <v>27</v>
      </c>
      <c r="F61" s="12">
        <f>SUM(F62,F72,F75)</f>
        <v>210172.94</v>
      </c>
      <c r="G61" s="16">
        <f>IF($F$699=0,0,(F61/$F$699)*100)</f>
        <v>15.082348636662</v>
      </c>
      <c r="H61" s="16" t="s">
        <v>27</v>
      </c>
      <c r="I61" s="12" t="s">
        <v>27</v>
      </c>
      <c r="J61" s="16" t="s">
        <v>27</v>
      </c>
      <c r="K61" s="12" t="s">
        <v>27</v>
      </c>
      <c r="L61" s="16" t="s">
        <v>27</v>
      </c>
      <c r="M61" s="12" t="s">
        <v>27</v>
      </c>
      <c r="N61" s="16" t="s">
        <v>27</v>
      </c>
      <c r="O61" s="12" t="s">
        <v>27</v>
      </c>
      <c r="P61" s="16" t="s">
        <v>27</v>
      </c>
      <c r="Q61" s="12" t="s">
        <v>27</v>
      </c>
      <c r="R61" s="16" t="s">
        <v>27</v>
      </c>
      <c r="S61" s="12" t="s">
        <v>27</v>
      </c>
      <c r="T61" s="16" t="s">
        <v>27</v>
      </c>
      <c r="U61" s="12" t="s">
        <v>27</v>
      </c>
    </row>
    <row r="62" spans="1:21">
      <c r="A62" s="6" t="s">
        <v>145</v>
      </c>
      <c r="B62" s="6" t="s">
        <v>145</v>
      </c>
      <c r="C62" s="6" t="s">
        <v>146</v>
      </c>
      <c r="D62" s="6" t="s">
        <v>27</v>
      </c>
      <c r="E62" s="6" t="s">
        <v>27</v>
      </c>
      <c r="F62" s="12">
        <f>SUM(F63,F64,F65,F66,F67,F68,F69,F70,F71)</f>
        <v>136536.07</v>
      </c>
      <c r="G62" s="16">
        <f>IF($F$699=0,0,(F62/$F$699)*100)</f>
        <v>9.7980482607307</v>
      </c>
      <c r="H62" s="16" t="s">
        <v>27</v>
      </c>
      <c r="I62" s="12" t="s">
        <v>27</v>
      </c>
      <c r="J62" s="16" t="s">
        <v>27</v>
      </c>
      <c r="K62" s="12" t="s">
        <v>27</v>
      </c>
      <c r="L62" s="16" t="s">
        <v>27</v>
      </c>
      <c r="M62" s="12" t="s">
        <v>27</v>
      </c>
      <c r="N62" s="16" t="s">
        <v>27</v>
      </c>
      <c r="O62" s="12" t="s">
        <v>27</v>
      </c>
      <c r="P62" s="16" t="s">
        <v>27</v>
      </c>
      <c r="Q62" s="12" t="s">
        <v>27</v>
      </c>
      <c r="R62" s="16" t="s">
        <v>27</v>
      </c>
      <c r="S62" s="12" t="s">
        <v>27</v>
      </c>
      <c r="T62" s="16" t="s">
        <v>27</v>
      </c>
      <c r="U62" s="12" t="s">
        <v>27</v>
      </c>
    </row>
    <row r="63" spans="1:21">
      <c r="A63" s="7" t="s">
        <v>147</v>
      </c>
      <c r="B63" s="7" t="s">
        <v>48</v>
      </c>
      <c r="C63" s="7" t="s">
        <v>78</v>
      </c>
      <c r="D63" s="7" t="s">
        <v>42</v>
      </c>
      <c r="E63" s="7">
        <v>1132.61</v>
      </c>
      <c r="F63" s="13">
        <v>10592.15</v>
      </c>
      <c r="G63" s="17">
        <f>IF($F$699=0,0,(F63/$F$699)*100)</f>
        <v>0.76010974158623</v>
      </c>
      <c r="H63" s="17">
        <v>100.0</v>
      </c>
      <c r="I63" s="13">
        <v>10592.15</v>
      </c>
      <c r="J63" s="17">
        <v>0.0</v>
      </c>
      <c r="K63" s="13">
        <v>0.0</v>
      </c>
      <c r="L63" s="17">
        <v>0.0</v>
      </c>
      <c r="M63" s="13">
        <v>0.0</v>
      </c>
      <c r="N63" s="17">
        <v>0.0</v>
      </c>
      <c r="O63" s="13">
        <v>0.0</v>
      </c>
      <c r="P63" s="17">
        <v>0.0</v>
      </c>
      <c r="Q63" s="13">
        <v>0.0</v>
      </c>
      <c r="R63" s="17">
        <v>0.0</v>
      </c>
      <c r="S63" s="13">
        <v>0.0</v>
      </c>
      <c r="T63" s="17">
        <v>0.0</v>
      </c>
      <c r="U63" s="13">
        <v>0.0</v>
      </c>
    </row>
    <row r="64" spans="1:21">
      <c r="A64" s="7" t="s">
        <v>148</v>
      </c>
      <c r="B64" s="7" t="s">
        <v>149</v>
      </c>
      <c r="C64" s="7" t="s">
        <v>150</v>
      </c>
      <c r="D64" s="7" t="s">
        <v>42</v>
      </c>
      <c r="E64" s="7">
        <v>1132.61</v>
      </c>
      <c r="F64" s="13">
        <v>11851.46</v>
      </c>
      <c r="G64" s="17">
        <f>IF($F$699=0,0,(F64/$F$699)*100)</f>
        <v>0.85047985517761</v>
      </c>
      <c r="H64" s="17">
        <v>100.0</v>
      </c>
      <c r="I64" s="13">
        <v>11851.46</v>
      </c>
      <c r="J64" s="17">
        <v>0.0</v>
      </c>
      <c r="K64" s="13">
        <v>0.0</v>
      </c>
      <c r="L64" s="17">
        <v>0.0</v>
      </c>
      <c r="M64" s="13">
        <v>0.0</v>
      </c>
      <c r="N64" s="17">
        <v>0.0</v>
      </c>
      <c r="O64" s="13">
        <v>0.0</v>
      </c>
      <c r="P64" s="17">
        <v>0.0</v>
      </c>
      <c r="Q64" s="13">
        <v>0.0</v>
      </c>
      <c r="R64" s="17">
        <v>0.0</v>
      </c>
      <c r="S64" s="13">
        <v>0.0</v>
      </c>
      <c r="T64" s="17">
        <v>0.0</v>
      </c>
      <c r="U64" s="13">
        <v>0.0</v>
      </c>
    </row>
    <row r="65" spans="1:21">
      <c r="A65" s="7" t="s">
        <v>151</v>
      </c>
      <c r="B65" s="7" t="s">
        <v>51</v>
      </c>
      <c r="C65" s="7" t="s">
        <v>80</v>
      </c>
      <c r="D65" s="7" t="s">
        <v>53</v>
      </c>
      <c r="E65" s="7">
        <v>59.46</v>
      </c>
      <c r="F65" s="13">
        <v>768.37</v>
      </c>
      <c r="G65" s="17">
        <f>IF($F$699=0,0,(F65/$F$699)*100)</f>
        <v>0.055139468582168</v>
      </c>
      <c r="H65" s="17">
        <v>100.0</v>
      </c>
      <c r="I65" s="13">
        <v>768.37</v>
      </c>
      <c r="J65" s="17">
        <v>0.0</v>
      </c>
      <c r="K65" s="13">
        <v>0.0</v>
      </c>
      <c r="L65" s="17">
        <v>0.0</v>
      </c>
      <c r="M65" s="13">
        <v>0.0</v>
      </c>
      <c r="N65" s="17">
        <v>0.0</v>
      </c>
      <c r="O65" s="13">
        <v>0.0</v>
      </c>
      <c r="P65" s="17">
        <v>0.0</v>
      </c>
      <c r="Q65" s="13">
        <v>0.0</v>
      </c>
      <c r="R65" s="17">
        <v>0.0</v>
      </c>
      <c r="S65" s="13">
        <v>0.0</v>
      </c>
      <c r="T65" s="17">
        <v>0.0</v>
      </c>
      <c r="U65" s="13">
        <v>0.0</v>
      </c>
    </row>
    <row r="66" spans="1:21">
      <c r="A66" s="7" t="s">
        <v>152</v>
      </c>
      <c r="B66" s="7" t="s">
        <v>55</v>
      </c>
      <c r="C66" s="7" t="s">
        <v>82</v>
      </c>
      <c r="D66" s="7" t="s">
        <v>57</v>
      </c>
      <c r="E66" s="7">
        <v>594.62</v>
      </c>
      <c r="F66" s="13">
        <v>2365.4</v>
      </c>
      <c r="G66" s="17">
        <f>IF($F$699=0,0,(F66/$F$699)*100)</f>
        <v>0.16974491323745</v>
      </c>
      <c r="H66" s="17">
        <v>100.0</v>
      </c>
      <c r="I66" s="13">
        <v>2365.4</v>
      </c>
      <c r="J66" s="17">
        <v>0.0</v>
      </c>
      <c r="K66" s="13">
        <v>0.0</v>
      </c>
      <c r="L66" s="17">
        <v>0.0</v>
      </c>
      <c r="M66" s="13">
        <v>0.0</v>
      </c>
      <c r="N66" s="17">
        <v>0.0</v>
      </c>
      <c r="O66" s="13">
        <v>0.0</v>
      </c>
      <c r="P66" s="17">
        <v>0.0</v>
      </c>
      <c r="Q66" s="13">
        <v>0.0</v>
      </c>
      <c r="R66" s="17">
        <v>0.0</v>
      </c>
      <c r="S66" s="13">
        <v>0.0</v>
      </c>
      <c r="T66" s="17">
        <v>0.0</v>
      </c>
      <c r="U66" s="13">
        <v>0.0</v>
      </c>
    </row>
    <row r="67" spans="1:21">
      <c r="A67" s="7" t="s">
        <v>153</v>
      </c>
      <c r="B67" s="7" t="s">
        <v>59</v>
      </c>
      <c r="C67" s="7" t="s">
        <v>84</v>
      </c>
      <c r="D67" s="7" t="s">
        <v>42</v>
      </c>
      <c r="E67" s="7">
        <v>1132.61</v>
      </c>
      <c r="F67" s="13">
        <v>2504.63</v>
      </c>
      <c r="G67" s="17">
        <f>IF($F$699=0,0,(F67/$F$699)*100)</f>
        <v>0.17973628225328</v>
      </c>
      <c r="H67" s="17">
        <v>100.0</v>
      </c>
      <c r="I67" s="13">
        <v>2504.63</v>
      </c>
      <c r="J67" s="17">
        <v>0.0</v>
      </c>
      <c r="K67" s="13">
        <v>0.0</v>
      </c>
      <c r="L67" s="17">
        <v>0.0</v>
      </c>
      <c r="M67" s="13">
        <v>0.0</v>
      </c>
      <c r="N67" s="17">
        <v>0.0</v>
      </c>
      <c r="O67" s="13">
        <v>0.0</v>
      </c>
      <c r="P67" s="17">
        <v>0.0</v>
      </c>
      <c r="Q67" s="13">
        <v>0.0</v>
      </c>
      <c r="R67" s="17">
        <v>0.0</v>
      </c>
      <c r="S67" s="13">
        <v>0.0</v>
      </c>
      <c r="T67" s="17">
        <v>0.0</v>
      </c>
      <c r="U67" s="13">
        <v>0.0</v>
      </c>
    </row>
    <row r="68" spans="1:21">
      <c r="A68" s="7" t="s">
        <v>154</v>
      </c>
      <c r="B68" s="7" t="s">
        <v>68</v>
      </c>
      <c r="C68" s="7" t="s">
        <v>121</v>
      </c>
      <c r="D68" s="7" t="s">
        <v>42</v>
      </c>
      <c r="E68" s="7">
        <v>1132.61</v>
      </c>
      <c r="F68" s="13">
        <v>6170.59</v>
      </c>
      <c r="G68" s="17">
        <f>IF($F$699=0,0,(F68/$F$699)*100)</f>
        <v>0.44281147551107</v>
      </c>
      <c r="H68" s="17">
        <v>100.0</v>
      </c>
      <c r="I68" s="13">
        <v>6170.59</v>
      </c>
      <c r="J68" s="17">
        <v>0.0</v>
      </c>
      <c r="K68" s="13">
        <v>0.0</v>
      </c>
      <c r="L68" s="17">
        <v>0.0</v>
      </c>
      <c r="M68" s="13">
        <v>0.0</v>
      </c>
      <c r="N68" s="17">
        <v>0.0</v>
      </c>
      <c r="O68" s="13">
        <v>0.0</v>
      </c>
      <c r="P68" s="17">
        <v>0.0</v>
      </c>
      <c r="Q68" s="13">
        <v>0.0</v>
      </c>
      <c r="R68" s="17">
        <v>0.0</v>
      </c>
      <c r="S68" s="13">
        <v>0.0</v>
      </c>
      <c r="T68" s="17">
        <v>0.0</v>
      </c>
      <c r="U68" s="13">
        <v>0.0</v>
      </c>
    </row>
    <row r="69" spans="1:21">
      <c r="A69" s="7" t="s">
        <v>155</v>
      </c>
      <c r="B69" s="7" t="s">
        <v>71</v>
      </c>
      <c r="C69" s="7" t="s">
        <v>123</v>
      </c>
      <c r="D69" s="7" t="s">
        <v>42</v>
      </c>
      <c r="E69" s="7">
        <v>1132.61</v>
      </c>
      <c r="F69" s="13">
        <v>15321.53</v>
      </c>
      <c r="G69" s="17">
        <f>IF($F$699=0,0,(F69/$F$699)*100)</f>
        <v>1.0994976665744</v>
      </c>
      <c r="H69" s="17">
        <v>100.0</v>
      </c>
      <c r="I69" s="13">
        <v>15321.53</v>
      </c>
      <c r="J69" s="17">
        <v>0.0</v>
      </c>
      <c r="K69" s="13">
        <v>0.0</v>
      </c>
      <c r="L69" s="17">
        <v>0.0</v>
      </c>
      <c r="M69" s="13">
        <v>0.0</v>
      </c>
      <c r="N69" s="17">
        <v>0.0</v>
      </c>
      <c r="O69" s="13">
        <v>0.0</v>
      </c>
      <c r="P69" s="17">
        <v>0.0</v>
      </c>
      <c r="Q69" s="13">
        <v>0.0</v>
      </c>
      <c r="R69" s="17">
        <v>0.0</v>
      </c>
      <c r="S69" s="13">
        <v>0.0</v>
      </c>
      <c r="T69" s="17">
        <v>0.0</v>
      </c>
      <c r="U69" s="13">
        <v>0.0</v>
      </c>
    </row>
    <row r="70" spans="1:21">
      <c r="A70" s="7" t="s">
        <v>156</v>
      </c>
      <c r="B70" s="7" t="s">
        <v>62</v>
      </c>
      <c r="C70" s="7" t="s">
        <v>135</v>
      </c>
      <c r="D70" s="7" t="s">
        <v>42</v>
      </c>
      <c r="E70" s="7">
        <v>1132.61</v>
      </c>
      <c r="F70" s="13">
        <v>9416.8</v>
      </c>
      <c r="G70" s="17">
        <f>IF($F$699=0,0,(F70/$F$699)*100)</f>
        <v>0.67576473280393</v>
      </c>
      <c r="H70" s="17">
        <v>100.0</v>
      </c>
      <c r="I70" s="13">
        <v>9416.8</v>
      </c>
      <c r="J70" s="17">
        <v>0.0</v>
      </c>
      <c r="K70" s="13">
        <v>0.0</v>
      </c>
      <c r="L70" s="17">
        <v>0.0</v>
      </c>
      <c r="M70" s="13">
        <v>0.0</v>
      </c>
      <c r="N70" s="17">
        <v>0.0</v>
      </c>
      <c r="O70" s="13">
        <v>0.0</v>
      </c>
      <c r="P70" s="17">
        <v>0.0</v>
      </c>
      <c r="Q70" s="13">
        <v>0.0</v>
      </c>
      <c r="R70" s="17">
        <v>0.0</v>
      </c>
      <c r="S70" s="13">
        <v>0.0</v>
      </c>
      <c r="T70" s="17">
        <v>0.0</v>
      </c>
      <c r="U70" s="13">
        <v>0.0</v>
      </c>
    </row>
    <row r="71" spans="1:21">
      <c r="A71" s="7" t="s">
        <v>157</v>
      </c>
      <c r="B71" s="7" t="s">
        <v>65</v>
      </c>
      <c r="C71" s="7" t="s">
        <v>137</v>
      </c>
      <c r="D71" s="7" t="s">
        <v>42</v>
      </c>
      <c r="E71" s="7">
        <v>1132.61</v>
      </c>
      <c r="F71" s="13">
        <v>77545.14</v>
      </c>
      <c r="G71" s="17">
        <f>IF($F$699=0,0,(F71/$F$699)*100)</f>
        <v>5.5647641250046</v>
      </c>
      <c r="H71" s="17">
        <v>100.0</v>
      </c>
      <c r="I71" s="13">
        <v>77545.14</v>
      </c>
      <c r="J71" s="17">
        <v>0.0</v>
      </c>
      <c r="K71" s="13">
        <v>0.0</v>
      </c>
      <c r="L71" s="17">
        <v>0.0</v>
      </c>
      <c r="M71" s="13">
        <v>0.0</v>
      </c>
      <c r="N71" s="17">
        <v>0.0</v>
      </c>
      <c r="O71" s="13">
        <v>0.0</v>
      </c>
      <c r="P71" s="17">
        <v>0.0</v>
      </c>
      <c r="Q71" s="13">
        <v>0.0</v>
      </c>
      <c r="R71" s="17">
        <v>0.0</v>
      </c>
      <c r="S71" s="13">
        <v>0.0</v>
      </c>
      <c r="T71" s="17">
        <v>0.0</v>
      </c>
      <c r="U71" s="13">
        <v>0.0</v>
      </c>
    </row>
    <row r="72" spans="1:21">
      <c r="A72" s="6" t="s">
        <v>158</v>
      </c>
      <c r="B72" s="6" t="s">
        <v>158</v>
      </c>
      <c r="C72" s="6" t="s">
        <v>159</v>
      </c>
      <c r="D72" s="6" t="s">
        <v>27</v>
      </c>
      <c r="E72" s="6" t="s">
        <v>27</v>
      </c>
      <c r="F72" s="12">
        <f>SUM(F73,F74)</f>
        <v>29775.61</v>
      </c>
      <c r="G72" s="16">
        <f>IF($F$699=0,0,(F72/$F$699)*100)</f>
        <v>2.1367457242082</v>
      </c>
      <c r="H72" s="16" t="s">
        <v>27</v>
      </c>
      <c r="I72" s="12" t="s">
        <v>27</v>
      </c>
      <c r="J72" s="16" t="s">
        <v>27</v>
      </c>
      <c r="K72" s="12" t="s">
        <v>27</v>
      </c>
      <c r="L72" s="16" t="s">
        <v>27</v>
      </c>
      <c r="M72" s="12" t="s">
        <v>27</v>
      </c>
      <c r="N72" s="16" t="s">
        <v>27</v>
      </c>
      <c r="O72" s="12" t="s">
        <v>27</v>
      </c>
      <c r="P72" s="16" t="s">
        <v>27</v>
      </c>
      <c r="Q72" s="12" t="s">
        <v>27</v>
      </c>
      <c r="R72" s="16" t="s">
        <v>27</v>
      </c>
      <c r="S72" s="12" t="s">
        <v>27</v>
      </c>
      <c r="T72" s="16" t="s">
        <v>27</v>
      </c>
      <c r="U72" s="12" t="s">
        <v>27</v>
      </c>
    </row>
    <row r="73" spans="1:21">
      <c r="A73" s="7" t="s">
        <v>160</v>
      </c>
      <c r="B73" s="7" t="s">
        <v>161</v>
      </c>
      <c r="C73" s="7" t="s">
        <v>162</v>
      </c>
      <c r="D73" s="7" t="s">
        <v>42</v>
      </c>
      <c r="E73" s="7">
        <v>52.78</v>
      </c>
      <c r="F73" s="13">
        <v>1607.3</v>
      </c>
      <c r="G73" s="17">
        <f>IF($F$699=0,0,(F73/$F$699)*100)</f>
        <v>0.11534243639408</v>
      </c>
      <c r="H73" s="17">
        <v>100.0</v>
      </c>
      <c r="I73" s="13">
        <v>1607.3</v>
      </c>
      <c r="J73" s="17">
        <v>0.0</v>
      </c>
      <c r="K73" s="13">
        <v>0.0</v>
      </c>
      <c r="L73" s="17">
        <v>0.0</v>
      </c>
      <c r="M73" s="13">
        <v>0.0</v>
      </c>
      <c r="N73" s="17">
        <v>0.0</v>
      </c>
      <c r="O73" s="13">
        <v>0.0</v>
      </c>
      <c r="P73" s="17">
        <v>0.0</v>
      </c>
      <c r="Q73" s="13">
        <v>0.0</v>
      </c>
      <c r="R73" s="17">
        <v>0.0</v>
      </c>
      <c r="S73" s="13">
        <v>0.0</v>
      </c>
      <c r="T73" s="17">
        <v>0.0</v>
      </c>
      <c r="U73" s="13">
        <v>0.0</v>
      </c>
    </row>
    <row r="74" spans="1:21">
      <c r="A74" s="7" t="s">
        <v>163</v>
      </c>
      <c r="B74" s="7" t="s">
        <v>164</v>
      </c>
      <c r="C74" s="7" t="s">
        <v>166</v>
      </c>
      <c r="D74" s="7" t="s">
        <v>167</v>
      </c>
      <c r="E74" s="7">
        <v>52.78</v>
      </c>
      <c r="F74" s="13">
        <v>28168.31</v>
      </c>
      <c r="G74" s="17">
        <f>IF($F$699=0,0,(F74/$F$699)*100)</f>
        <v>2.0214032878142</v>
      </c>
      <c r="H74" s="17">
        <v>100.0</v>
      </c>
      <c r="I74" s="13">
        <v>28168.31</v>
      </c>
      <c r="J74" s="17">
        <v>0.0</v>
      </c>
      <c r="K74" s="13">
        <v>0.0</v>
      </c>
      <c r="L74" s="17">
        <v>0.0</v>
      </c>
      <c r="M74" s="13">
        <v>0.0</v>
      </c>
      <c r="N74" s="17">
        <v>0.0</v>
      </c>
      <c r="O74" s="13">
        <v>0.0</v>
      </c>
      <c r="P74" s="17">
        <v>0.0</v>
      </c>
      <c r="Q74" s="13">
        <v>0.0</v>
      </c>
      <c r="R74" s="17">
        <v>0.0</v>
      </c>
      <c r="S74" s="13">
        <v>0.0</v>
      </c>
      <c r="T74" s="17">
        <v>0.0</v>
      </c>
      <c r="U74" s="13">
        <v>0.0</v>
      </c>
    </row>
    <row r="75" spans="1:21">
      <c r="A75" s="6" t="s">
        <v>168</v>
      </c>
      <c r="B75" s="6"/>
      <c r="C75" s="6" t="s">
        <v>169</v>
      </c>
      <c r="D75" s="6" t="s">
        <v>27</v>
      </c>
      <c r="E75" s="6" t="s">
        <v>27</v>
      </c>
      <c r="F75" s="12">
        <f>SUM(F76,F77)</f>
        <v>43861.26</v>
      </c>
      <c r="G75" s="16">
        <f>IF($F$699=0,0,(F75/$F$699)*100)</f>
        <v>3.1475546517229</v>
      </c>
      <c r="H75" s="16" t="s">
        <v>27</v>
      </c>
      <c r="I75" s="12" t="s">
        <v>27</v>
      </c>
      <c r="J75" s="16" t="s">
        <v>27</v>
      </c>
      <c r="K75" s="12" t="s">
        <v>27</v>
      </c>
      <c r="L75" s="16" t="s">
        <v>27</v>
      </c>
      <c r="M75" s="12" t="s">
        <v>27</v>
      </c>
      <c r="N75" s="16" t="s">
        <v>27</v>
      </c>
      <c r="O75" s="12" t="s">
        <v>27</v>
      </c>
      <c r="P75" s="16" t="s">
        <v>27</v>
      </c>
      <c r="Q75" s="12" t="s">
        <v>27</v>
      </c>
      <c r="R75" s="16" t="s">
        <v>27</v>
      </c>
      <c r="S75" s="12" t="s">
        <v>27</v>
      </c>
      <c r="T75" s="16" t="s">
        <v>27</v>
      </c>
      <c r="U75" s="12" t="s">
        <v>27</v>
      </c>
    </row>
    <row r="76" spans="1:21">
      <c r="A76" s="7" t="s">
        <v>170</v>
      </c>
      <c r="B76" s="7" t="s">
        <v>171</v>
      </c>
      <c r="C76" s="7" t="s">
        <v>172</v>
      </c>
      <c r="D76" s="7" t="s">
        <v>100</v>
      </c>
      <c r="E76" s="7">
        <v>350.7</v>
      </c>
      <c r="F76" s="13">
        <v>34157.81</v>
      </c>
      <c r="G76" s="17">
        <f>IF($F$699=0,0,(F76/$F$699)*100)</f>
        <v>2.4512194532981</v>
      </c>
      <c r="H76" s="17">
        <v>0.0</v>
      </c>
      <c r="I76" s="13">
        <v>0.0</v>
      </c>
      <c r="J76" s="17">
        <v>0.0</v>
      </c>
      <c r="K76" s="13">
        <v>0.0</v>
      </c>
      <c r="L76" s="17">
        <v>0.0</v>
      </c>
      <c r="M76" s="13">
        <v>0.0</v>
      </c>
      <c r="N76" s="17">
        <v>35.0</v>
      </c>
      <c r="O76" s="13">
        <v>11955.2335</v>
      </c>
      <c r="P76" s="17">
        <v>65.0</v>
      </c>
      <c r="Q76" s="13">
        <v>22202.5765</v>
      </c>
      <c r="R76" s="17">
        <v>0.0</v>
      </c>
      <c r="S76" s="13">
        <v>0.0</v>
      </c>
      <c r="T76" s="17">
        <v>0.0</v>
      </c>
      <c r="U76" s="13">
        <v>0.0</v>
      </c>
    </row>
    <row r="77" spans="1:21">
      <c r="A77" s="7" t="s">
        <v>173</v>
      </c>
      <c r="B77" s="7" t="s">
        <v>174</v>
      </c>
      <c r="C77" s="7" t="s">
        <v>175</v>
      </c>
      <c r="D77" s="7" t="s">
        <v>100</v>
      </c>
      <c r="E77" s="7">
        <v>139.71</v>
      </c>
      <c r="F77" s="13">
        <v>9703.45</v>
      </c>
      <c r="G77" s="17">
        <f>IF($F$699=0,0,(F77/$F$699)*100)</f>
        <v>0.69633519842476</v>
      </c>
      <c r="H77" s="17">
        <v>0.0</v>
      </c>
      <c r="I77" s="13">
        <v>0.0</v>
      </c>
      <c r="J77" s="17">
        <v>0.0</v>
      </c>
      <c r="K77" s="13">
        <v>0.0</v>
      </c>
      <c r="L77" s="17">
        <v>100.0</v>
      </c>
      <c r="M77" s="13">
        <v>9703.45</v>
      </c>
      <c r="N77" s="17">
        <v>0.0</v>
      </c>
      <c r="O77" s="13">
        <v>0.0</v>
      </c>
      <c r="P77" s="17">
        <v>0.0</v>
      </c>
      <c r="Q77" s="13">
        <v>0.0</v>
      </c>
      <c r="R77" s="17">
        <v>0.0</v>
      </c>
      <c r="S77" s="13">
        <v>0.0</v>
      </c>
      <c r="T77" s="17">
        <v>0.0</v>
      </c>
      <c r="U77" s="13">
        <v>0.0</v>
      </c>
    </row>
    <row r="78" spans="1:21">
      <c r="A78" s="6" t="s">
        <v>176</v>
      </c>
      <c r="B78" s="6" t="s">
        <v>176</v>
      </c>
      <c r="C78" s="6" t="s">
        <v>177</v>
      </c>
      <c r="D78" s="6" t="s">
        <v>27</v>
      </c>
      <c r="E78" s="6" t="s">
        <v>27</v>
      </c>
      <c r="F78" s="12">
        <f>SUM(F79,F88)</f>
        <v>4536.35</v>
      </c>
      <c r="G78" s="16">
        <f>IF($F$699=0,0,(F78/$F$699)*100)</f>
        <v>0.32553578133284</v>
      </c>
      <c r="H78" s="16" t="s">
        <v>27</v>
      </c>
      <c r="I78" s="12" t="s">
        <v>27</v>
      </c>
      <c r="J78" s="16" t="s">
        <v>27</v>
      </c>
      <c r="K78" s="12" t="s">
        <v>27</v>
      </c>
      <c r="L78" s="16" t="s">
        <v>27</v>
      </c>
      <c r="M78" s="12" t="s">
        <v>27</v>
      </c>
      <c r="N78" s="16" t="s">
        <v>27</v>
      </c>
      <c r="O78" s="12" t="s">
        <v>27</v>
      </c>
      <c r="P78" s="16" t="s">
        <v>27</v>
      </c>
      <c r="Q78" s="12" t="s">
        <v>27</v>
      </c>
      <c r="R78" s="16" t="s">
        <v>27</v>
      </c>
      <c r="S78" s="12" t="s">
        <v>27</v>
      </c>
      <c r="T78" s="16" t="s">
        <v>27</v>
      </c>
      <c r="U78" s="12" t="s">
        <v>27</v>
      </c>
    </row>
    <row r="79" spans="1:21">
      <c r="A79" s="6" t="s">
        <v>178</v>
      </c>
      <c r="B79" s="6" t="s">
        <v>178</v>
      </c>
      <c r="C79" s="6" t="s">
        <v>179</v>
      </c>
      <c r="D79" s="6" t="s">
        <v>27</v>
      </c>
      <c r="E79" s="6" t="s">
        <v>27</v>
      </c>
      <c r="F79" s="12">
        <f>SUM(F80,F81,F82,F83,F84,F85,F86,F87)</f>
        <v>3256.69</v>
      </c>
      <c r="G79" s="16">
        <f>IF($F$699=0,0,(F79/$F$699)*100)</f>
        <v>0.23370531896985</v>
      </c>
      <c r="H79" s="16" t="s">
        <v>27</v>
      </c>
      <c r="I79" s="12" t="s">
        <v>27</v>
      </c>
      <c r="J79" s="16" t="s">
        <v>27</v>
      </c>
      <c r="K79" s="12" t="s">
        <v>27</v>
      </c>
      <c r="L79" s="16" t="s">
        <v>27</v>
      </c>
      <c r="M79" s="12" t="s">
        <v>27</v>
      </c>
      <c r="N79" s="16" t="s">
        <v>27</v>
      </c>
      <c r="O79" s="12" t="s">
        <v>27</v>
      </c>
      <c r="P79" s="16" t="s">
        <v>27</v>
      </c>
      <c r="Q79" s="12" t="s">
        <v>27</v>
      </c>
      <c r="R79" s="16" t="s">
        <v>27</v>
      </c>
      <c r="S79" s="12" t="s">
        <v>27</v>
      </c>
      <c r="T79" s="16" t="s">
        <v>27</v>
      </c>
      <c r="U79" s="12" t="s">
        <v>27</v>
      </c>
    </row>
    <row r="80" spans="1:21">
      <c r="A80" s="7" t="s">
        <v>180</v>
      </c>
      <c r="B80" s="7" t="s">
        <v>48</v>
      </c>
      <c r="C80" s="7" t="s">
        <v>78</v>
      </c>
      <c r="D80" s="7" t="s">
        <v>42</v>
      </c>
      <c r="E80" s="7">
        <v>6.18</v>
      </c>
      <c r="F80" s="13">
        <v>57.81</v>
      </c>
      <c r="G80" s="17">
        <f>IF($F$699=0,0,(F80/$F$699)*100)</f>
        <v>0.0041485386971578</v>
      </c>
      <c r="H80" s="17">
        <v>100.0</v>
      </c>
      <c r="I80" s="13">
        <v>57.81</v>
      </c>
      <c r="J80" s="17">
        <v>0.0</v>
      </c>
      <c r="K80" s="13">
        <v>0.0</v>
      </c>
      <c r="L80" s="17">
        <v>0.0</v>
      </c>
      <c r="M80" s="13">
        <v>0.0</v>
      </c>
      <c r="N80" s="17">
        <v>0.0</v>
      </c>
      <c r="O80" s="13">
        <v>0.0</v>
      </c>
      <c r="P80" s="17">
        <v>0.0</v>
      </c>
      <c r="Q80" s="13">
        <v>0.0</v>
      </c>
      <c r="R80" s="17">
        <v>0.0</v>
      </c>
      <c r="S80" s="13">
        <v>0.0</v>
      </c>
      <c r="T80" s="17">
        <v>0.0</v>
      </c>
      <c r="U80" s="13">
        <v>0.0</v>
      </c>
    </row>
    <row r="81" spans="1:21">
      <c r="A81" s="7" t="s">
        <v>181</v>
      </c>
      <c r="B81" s="7" t="s">
        <v>51</v>
      </c>
      <c r="C81" s="7" t="s">
        <v>80</v>
      </c>
      <c r="D81" s="7" t="s">
        <v>53</v>
      </c>
      <c r="E81" s="7">
        <v>0.32</v>
      </c>
      <c r="F81" s="13">
        <v>4.14</v>
      </c>
      <c r="G81" s="17">
        <f>IF($F$699=0,0,(F81/$F$699)*100)</f>
        <v>0.00029709306705126</v>
      </c>
      <c r="H81" s="17">
        <v>100.0</v>
      </c>
      <c r="I81" s="13">
        <v>4.14</v>
      </c>
      <c r="J81" s="17">
        <v>0.0</v>
      </c>
      <c r="K81" s="13">
        <v>0.0</v>
      </c>
      <c r="L81" s="17">
        <v>0.0</v>
      </c>
      <c r="M81" s="13">
        <v>0.0</v>
      </c>
      <c r="N81" s="17">
        <v>0.0</v>
      </c>
      <c r="O81" s="13">
        <v>0.0</v>
      </c>
      <c r="P81" s="17">
        <v>0.0</v>
      </c>
      <c r="Q81" s="13">
        <v>0.0</v>
      </c>
      <c r="R81" s="17">
        <v>0.0</v>
      </c>
      <c r="S81" s="13">
        <v>0.0</v>
      </c>
      <c r="T81" s="17">
        <v>0.0</v>
      </c>
      <c r="U81" s="13">
        <v>0.0</v>
      </c>
    </row>
    <row r="82" spans="1:21">
      <c r="A82" s="7" t="s">
        <v>182</v>
      </c>
      <c r="B82" s="7" t="s">
        <v>55</v>
      </c>
      <c r="C82" s="7" t="s">
        <v>82</v>
      </c>
      <c r="D82" s="7" t="s">
        <v>57</v>
      </c>
      <c r="E82" s="7">
        <v>3.24</v>
      </c>
      <c r="F82" s="13">
        <v>12.9</v>
      </c>
      <c r="G82" s="17">
        <f>IF($F$699=0,0,(F82/$F$699)*100)</f>
        <v>0.00092572477414522</v>
      </c>
      <c r="H82" s="17">
        <v>100.0</v>
      </c>
      <c r="I82" s="13">
        <v>12.9</v>
      </c>
      <c r="J82" s="17">
        <v>0.0</v>
      </c>
      <c r="K82" s="13">
        <v>0.0</v>
      </c>
      <c r="L82" s="17">
        <v>0.0</v>
      </c>
      <c r="M82" s="13">
        <v>0.0</v>
      </c>
      <c r="N82" s="17">
        <v>0.0</v>
      </c>
      <c r="O82" s="13">
        <v>0.0</v>
      </c>
      <c r="P82" s="17">
        <v>0.0</v>
      </c>
      <c r="Q82" s="13">
        <v>0.0</v>
      </c>
      <c r="R82" s="17">
        <v>0.0</v>
      </c>
      <c r="S82" s="13">
        <v>0.0</v>
      </c>
      <c r="T82" s="17">
        <v>0.0</v>
      </c>
      <c r="U82" s="13">
        <v>0.0</v>
      </c>
    </row>
    <row r="83" spans="1:21">
      <c r="A83" s="7" t="s">
        <v>183</v>
      </c>
      <c r="B83" s="7" t="s">
        <v>59</v>
      </c>
      <c r="C83" s="7" t="s">
        <v>84</v>
      </c>
      <c r="D83" s="7" t="s">
        <v>42</v>
      </c>
      <c r="E83" s="7">
        <v>6.18</v>
      </c>
      <c r="F83" s="13">
        <v>13.68</v>
      </c>
      <c r="G83" s="17">
        <f>IF($F$699=0,0,(F83/$F$699)*100)</f>
        <v>0.00098169883025633</v>
      </c>
      <c r="H83" s="17">
        <v>100.0</v>
      </c>
      <c r="I83" s="13">
        <v>13.68</v>
      </c>
      <c r="J83" s="17">
        <v>0.0</v>
      </c>
      <c r="K83" s="13">
        <v>0.0</v>
      </c>
      <c r="L83" s="17">
        <v>0.0</v>
      </c>
      <c r="M83" s="13">
        <v>0.0</v>
      </c>
      <c r="N83" s="17">
        <v>0.0</v>
      </c>
      <c r="O83" s="13">
        <v>0.0</v>
      </c>
      <c r="P83" s="17">
        <v>0.0</v>
      </c>
      <c r="Q83" s="13">
        <v>0.0</v>
      </c>
      <c r="R83" s="17">
        <v>0.0</v>
      </c>
      <c r="S83" s="13">
        <v>0.0</v>
      </c>
      <c r="T83" s="17">
        <v>0.0</v>
      </c>
      <c r="U83" s="13">
        <v>0.0</v>
      </c>
    </row>
    <row r="84" spans="1:21">
      <c r="A84" s="7" t="s">
        <v>184</v>
      </c>
      <c r="B84" s="7" t="s">
        <v>86</v>
      </c>
      <c r="C84" s="7" t="s">
        <v>87</v>
      </c>
      <c r="D84" s="7" t="s">
        <v>42</v>
      </c>
      <c r="E84" s="7">
        <v>6.18</v>
      </c>
      <c r="F84" s="13">
        <v>496.04</v>
      </c>
      <c r="G84" s="17">
        <f>IF($F$699=0,0,(F84/$F$699)*100)</f>
        <v>0.035596629222248</v>
      </c>
      <c r="H84" s="17">
        <v>100.0</v>
      </c>
      <c r="I84" s="13">
        <v>496.04</v>
      </c>
      <c r="J84" s="17">
        <v>0.0</v>
      </c>
      <c r="K84" s="13">
        <v>0.0</v>
      </c>
      <c r="L84" s="17">
        <v>0.0</v>
      </c>
      <c r="M84" s="13">
        <v>0.0</v>
      </c>
      <c r="N84" s="17">
        <v>0.0</v>
      </c>
      <c r="O84" s="13">
        <v>0.0</v>
      </c>
      <c r="P84" s="17">
        <v>0.0</v>
      </c>
      <c r="Q84" s="13">
        <v>0.0</v>
      </c>
      <c r="R84" s="17">
        <v>0.0</v>
      </c>
      <c r="S84" s="13">
        <v>0.0</v>
      </c>
      <c r="T84" s="17">
        <v>0.0</v>
      </c>
      <c r="U84" s="13">
        <v>0.0</v>
      </c>
    </row>
    <row r="85" spans="1:21">
      <c r="A85" s="7" t="s">
        <v>185</v>
      </c>
      <c r="B85" s="7" t="s">
        <v>89</v>
      </c>
      <c r="C85" s="7" t="s">
        <v>90</v>
      </c>
      <c r="D85" s="7" t="s">
        <v>42</v>
      </c>
      <c r="E85" s="7">
        <v>6.18</v>
      </c>
      <c r="F85" s="13">
        <v>1685.61</v>
      </c>
      <c r="G85" s="17">
        <f>IF($F$699=0,0,(F85/$F$699)*100)</f>
        <v>0.12096208810441</v>
      </c>
      <c r="H85" s="17">
        <v>100.0</v>
      </c>
      <c r="I85" s="13">
        <v>1685.61</v>
      </c>
      <c r="J85" s="17">
        <v>0.0</v>
      </c>
      <c r="K85" s="13">
        <v>0.0</v>
      </c>
      <c r="L85" s="17">
        <v>0.0</v>
      </c>
      <c r="M85" s="13">
        <v>0.0</v>
      </c>
      <c r="N85" s="17">
        <v>0.0</v>
      </c>
      <c r="O85" s="13">
        <v>0.0</v>
      </c>
      <c r="P85" s="17">
        <v>0.0</v>
      </c>
      <c r="Q85" s="13">
        <v>0.0</v>
      </c>
      <c r="R85" s="17">
        <v>0.0</v>
      </c>
      <c r="S85" s="13">
        <v>0.0</v>
      </c>
      <c r="T85" s="17">
        <v>0.0</v>
      </c>
      <c r="U85" s="13">
        <v>0.0</v>
      </c>
    </row>
    <row r="86" spans="1:21">
      <c r="A86" s="7" t="s">
        <v>186</v>
      </c>
      <c r="B86" s="7" t="s">
        <v>92</v>
      </c>
      <c r="C86" s="7" t="s">
        <v>93</v>
      </c>
      <c r="D86" s="7" t="s">
        <v>42</v>
      </c>
      <c r="E86" s="7">
        <v>6.18</v>
      </c>
      <c r="F86" s="13">
        <v>547.35</v>
      </c>
      <c r="G86" s="17">
        <f>IF($F$699=0,0,(F86/$F$699)*100)</f>
        <v>0.039278717451813</v>
      </c>
      <c r="H86" s="17">
        <v>100.0</v>
      </c>
      <c r="I86" s="13">
        <v>547.35</v>
      </c>
      <c r="J86" s="17">
        <v>0.0</v>
      </c>
      <c r="K86" s="13">
        <v>0.0</v>
      </c>
      <c r="L86" s="17">
        <v>0.0</v>
      </c>
      <c r="M86" s="13">
        <v>0.0</v>
      </c>
      <c r="N86" s="17">
        <v>0.0</v>
      </c>
      <c r="O86" s="13">
        <v>0.0</v>
      </c>
      <c r="P86" s="17">
        <v>0.0</v>
      </c>
      <c r="Q86" s="13">
        <v>0.0</v>
      </c>
      <c r="R86" s="17">
        <v>0.0</v>
      </c>
      <c r="S86" s="13">
        <v>0.0</v>
      </c>
      <c r="T86" s="17">
        <v>0.0</v>
      </c>
      <c r="U86" s="13">
        <v>0.0</v>
      </c>
    </row>
    <row r="87" spans="1:21">
      <c r="A87" s="7" t="s">
        <v>187</v>
      </c>
      <c r="B87" s="7" t="s">
        <v>95</v>
      </c>
      <c r="C87" s="7" t="s">
        <v>96</v>
      </c>
      <c r="D87" s="7" t="s">
        <v>42</v>
      </c>
      <c r="E87" s="7">
        <v>6.18</v>
      </c>
      <c r="F87" s="13">
        <v>439.16</v>
      </c>
      <c r="G87" s="17">
        <f>IF($F$699=0,0,(F87/$F$699)*100)</f>
        <v>0.031514828822761</v>
      </c>
      <c r="H87" s="17">
        <v>100.0</v>
      </c>
      <c r="I87" s="13">
        <v>439.16</v>
      </c>
      <c r="J87" s="17">
        <v>0.0</v>
      </c>
      <c r="K87" s="13">
        <v>0.0</v>
      </c>
      <c r="L87" s="17">
        <v>0.0</v>
      </c>
      <c r="M87" s="13">
        <v>0.0</v>
      </c>
      <c r="N87" s="17">
        <v>0.0</v>
      </c>
      <c r="O87" s="13">
        <v>0.0</v>
      </c>
      <c r="P87" s="17">
        <v>0.0</v>
      </c>
      <c r="Q87" s="13">
        <v>0.0</v>
      </c>
      <c r="R87" s="17">
        <v>0.0</v>
      </c>
      <c r="S87" s="13">
        <v>0.0</v>
      </c>
      <c r="T87" s="17">
        <v>0.0</v>
      </c>
      <c r="U87" s="13">
        <v>0.0</v>
      </c>
    </row>
    <row r="88" spans="1:21">
      <c r="A88" s="6" t="s">
        <v>188</v>
      </c>
      <c r="B88" s="6" t="s">
        <v>188</v>
      </c>
      <c r="C88" s="6" t="s">
        <v>102</v>
      </c>
      <c r="D88" s="6" t="s">
        <v>27</v>
      </c>
      <c r="E88" s="6" t="s">
        <v>27</v>
      </c>
      <c r="F88" s="12">
        <f>SUM(F89,F90,F91,F92,F93,F94,F95,F96,F97,F98)</f>
        <v>1279.66</v>
      </c>
      <c r="G88" s="16">
        <f>IF($F$699=0,0,(F88/$F$699)*100)</f>
        <v>0.091830462362998</v>
      </c>
      <c r="H88" s="16" t="s">
        <v>27</v>
      </c>
      <c r="I88" s="12" t="s">
        <v>27</v>
      </c>
      <c r="J88" s="16" t="s">
        <v>27</v>
      </c>
      <c r="K88" s="12" t="s">
        <v>27</v>
      </c>
      <c r="L88" s="16" t="s">
        <v>27</v>
      </c>
      <c r="M88" s="12" t="s">
        <v>27</v>
      </c>
      <c r="N88" s="16" t="s">
        <v>27</v>
      </c>
      <c r="O88" s="12" t="s">
        <v>27</v>
      </c>
      <c r="P88" s="16" t="s">
        <v>27</v>
      </c>
      <c r="Q88" s="12" t="s">
        <v>27</v>
      </c>
      <c r="R88" s="16" t="s">
        <v>27</v>
      </c>
      <c r="S88" s="12" t="s">
        <v>27</v>
      </c>
      <c r="T88" s="16" t="s">
        <v>27</v>
      </c>
      <c r="U88" s="12" t="s">
        <v>27</v>
      </c>
    </row>
    <row r="89" spans="1:21">
      <c r="A89" s="7" t="s">
        <v>189</v>
      </c>
      <c r="B89" s="7" t="s">
        <v>48</v>
      </c>
      <c r="C89" s="7" t="s">
        <v>78</v>
      </c>
      <c r="D89" s="7" t="s">
        <v>42</v>
      </c>
      <c r="E89" s="7">
        <v>3.26</v>
      </c>
      <c r="F89" s="13">
        <v>30.49</v>
      </c>
      <c r="G89" s="17">
        <f>IF($F$699=0,0,(F89/$F$699)*100)</f>
        <v>0.0021880115010611</v>
      </c>
      <c r="H89" s="17">
        <v>100.0</v>
      </c>
      <c r="I89" s="13">
        <v>30.49</v>
      </c>
      <c r="J89" s="17">
        <v>0.0</v>
      </c>
      <c r="K89" s="13">
        <v>0.0</v>
      </c>
      <c r="L89" s="17">
        <v>0.0</v>
      </c>
      <c r="M89" s="13">
        <v>0.0</v>
      </c>
      <c r="N89" s="17">
        <v>0.0</v>
      </c>
      <c r="O89" s="13">
        <v>0.0</v>
      </c>
      <c r="P89" s="17">
        <v>0.0</v>
      </c>
      <c r="Q89" s="13">
        <v>0.0</v>
      </c>
      <c r="R89" s="17">
        <v>0.0</v>
      </c>
      <c r="S89" s="13">
        <v>0.0</v>
      </c>
      <c r="T89" s="17">
        <v>0.0</v>
      </c>
      <c r="U89" s="13">
        <v>0.0</v>
      </c>
    </row>
    <row r="90" spans="1:21">
      <c r="A90" s="7" t="s">
        <v>190</v>
      </c>
      <c r="B90" s="7" t="s">
        <v>51</v>
      </c>
      <c r="C90" s="7" t="s">
        <v>80</v>
      </c>
      <c r="D90" s="7" t="s">
        <v>53</v>
      </c>
      <c r="E90" s="7">
        <v>0.12</v>
      </c>
      <c r="F90" s="13">
        <v>1.56</v>
      </c>
      <c r="G90" s="17">
        <f>IF($F$699=0,0,(F90/$F$699)*100)</f>
        <v>0.00011194811222221</v>
      </c>
      <c r="H90" s="17">
        <v>100.0</v>
      </c>
      <c r="I90" s="13">
        <v>1.56</v>
      </c>
      <c r="J90" s="17">
        <v>0.0</v>
      </c>
      <c r="K90" s="13">
        <v>0.0</v>
      </c>
      <c r="L90" s="17">
        <v>0.0</v>
      </c>
      <c r="M90" s="13">
        <v>0.0</v>
      </c>
      <c r="N90" s="17">
        <v>0.0</v>
      </c>
      <c r="O90" s="13">
        <v>0.0</v>
      </c>
      <c r="P90" s="17">
        <v>0.0</v>
      </c>
      <c r="Q90" s="13">
        <v>0.0</v>
      </c>
      <c r="R90" s="17">
        <v>0.0</v>
      </c>
      <c r="S90" s="13">
        <v>0.0</v>
      </c>
      <c r="T90" s="17">
        <v>0.0</v>
      </c>
      <c r="U90" s="13">
        <v>0.0</v>
      </c>
    </row>
    <row r="91" spans="1:21">
      <c r="A91" s="7" t="s">
        <v>191</v>
      </c>
      <c r="B91" s="7" t="s">
        <v>55</v>
      </c>
      <c r="C91" s="7" t="s">
        <v>82</v>
      </c>
      <c r="D91" s="7" t="s">
        <v>57</v>
      </c>
      <c r="E91" s="7">
        <v>1.22</v>
      </c>
      <c r="F91" s="13">
        <v>4.86</v>
      </c>
      <c r="G91" s="17">
        <f>IF($F$699=0,0,(F91/$F$699)*100)</f>
        <v>0.00034876142653843</v>
      </c>
      <c r="H91" s="17">
        <v>100.0</v>
      </c>
      <c r="I91" s="13">
        <v>4.86</v>
      </c>
      <c r="J91" s="17">
        <v>0.0</v>
      </c>
      <c r="K91" s="13">
        <v>0.0</v>
      </c>
      <c r="L91" s="17">
        <v>0.0</v>
      </c>
      <c r="M91" s="13">
        <v>0.0</v>
      </c>
      <c r="N91" s="17">
        <v>0.0</v>
      </c>
      <c r="O91" s="13">
        <v>0.0</v>
      </c>
      <c r="P91" s="17">
        <v>0.0</v>
      </c>
      <c r="Q91" s="13">
        <v>0.0</v>
      </c>
      <c r="R91" s="17">
        <v>0.0</v>
      </c>
      <c r="S91" s="13">
        <v>0.0</v>
      </c>
      <c r="T91" s="17">
        <v>0.0</v>
      </c>
      <c r="U91" s="13">
        <v>0.0</v>
      </c>
    </row>
    <row r="92" spans="1:21">
      <c r="A92" s="7" t="s">
        <v>192</v>
      </c>
      <c r="B92" s="7" t="s">
        <v>59</v>
      </c>
      <c r="C92" s="7" t="s">
        <v>84</v>
      </c>
      <c r="D92" s="7" t="s">
        <v>42</v>
      </c>
      <c r="E92" s="7">
        <v>3.26</v>
      </c>
      <c r="F92" s="13">
        <v>7.22</v>
      </c>
      <c r="G92" s="17">
        <f>IF($F$699=0,0,(F92/$F$699)*100)</f>
        <v>0.00051811882707973</v>
      </c>
      <c r="H92" s="17">
        <v>100.0</v>
      </c>
      <c r="I92" s="13">
        <v>7.22</v>
      </c>
      <c r="J92" s="17">
        <v>0.0</v>
      </c>
      <c r="K92" s="13">
        <v>0.0</v>
      </c>
      <c r="L92" s="17">
        <v>0.0</v>
      </c>
      <c r="M92" s="13">
        <v>0.0</v>
      </c>
      <c r="N92" s="17">
        <v>0.0</v>
      </c>
      <c r="O92" s="13">
        <v>0.0</v>
      </c>
      <c r="P92" s="17">
        <v>0.0</v>
      </c>
      <c r="Q92" s="13">
        <v>0.0</v>
      </c>
      <c r="R92" s="17">
        <v>0.0</v>
      </c>
      <c r="S92" s="13">
        <v>0.0</v>
      </c>
      <c r="T92" s="17">
        <v>0.0</v>
      </c>
      <c r="U92" s="13">
        <v>0.0</v>
      </c>
    </row>
    <row r="93" spans="1:21">
      <c r="A93" s="7" t="s">
        <v>193</v>
      </c>
      <c r="B93" s="7" t="s">
        <v>89</v>
      </c>
      <c r="C93" s="7" t="s">
        <v>90</v>
      </c>
      <c r="D93" s="7" t="s">
        <v>42</v>
      </c>
      <c r="E93" s="7">
        <v>3.26</v>
      </c>
      <c r="F93" s="13">
        <v>889.18</v>
      </c>
      <c r="G93" s="17">
        <f>IF($F$699=0,0,(F93/$F$699)*100)</f>
        <v>0.063808988734453</v>
      </c>
      <c r="H93" s="17">
        <v>100.0</v>
      </c>
      <c r="I93" s="13">
        <v>889.18</v>
      </c>
      <c r="J93" s="17">
        <v>0.0</v>
      </c>
      <c r="K93" s="13">
        <v>0.0</v>
      </c>
      <c r="L93" s="17">
        <v>0.0</v>
      </c>
      <c r="M93" s="13">
        <v>0.0</v>
      </c>
      <c r="N93" s="17">
        <v>0.0</v>
      </c>
      <c r="O93" s="13">
        <v>0.0</v>
      </c>
      <c r="P93" s="17">
        <v>0.0</v>
      </c>
      <c r="Q93" s="13">
        <v>0.0</v>
      </c>
      <c r="R93" s="17">
        <v>0.0</v>
      </c>
      <c r="S93" s="13">
        <v>0.0</v>
      </c>
      <c r="T93" s="17">
        <v>0.0</v>
      </c>
      <c r="U93" s="13">
        <v>0.0</v>
      </c>
    </row>
    <row r="94" spans="1:21">
      <c r="A94" s="7" t="s">
        <v>194</v>
      </c>
      <c r="B94" s="7" t="s">
        <v>68</v>
      </c>
      <c r="C94" s="7" t="s">
        <v>121</v>
      </c>
      <c r="D94" s="7" t="s">
        <v>42</v>
      </c>
      <c r="E94" s="7">
        <v>3.26</v>
      </c>
      <c r="F94" s="13">
        <v>17.77</v>
      </c>
      <c r="G94" s="17">
        <f>IF($F$699=0,0,(F94/$F$699)*100)</f>
        <v>0.0012752038167876</v>
      </c>
      <c r="H94" s="17">
        <v>100.0</v>
      </c>
      <c r="I94" s="13">
        <v>17.77</v>
      </c>
      <c r="J94" s="17">
        <v>0.0</v>
      </c>
      <c r="K94" s="13">
        <v>0.0</v>
      </c>
      <c r="L94" s="17">
        <v>0.0</v>
      </c>
      <c r="M94" s="13">
        <v>0.0</v>
      </c>
      <c r="N94" s="17">
        <v>0.0</v>
      </c>
      <c r="O94" s="13">
        <v>0.0</v>
      </c>
      <c r="P94" s="17">
        <v>0.0</v>
      </c>
      <c r="Q94" s="13">
        <v>0.0</v>
      </c>
      <c r="R94" s="17">
        <v>0.0</v>
      </c>
      <c r="S94" s="13">
        <v>0.0</v>
      </c>
      <c r="T94" s="17">
        <v>0.0</v>
      </c>
      <c r="U94" s="13">
        <v>0.0</v>
      </c>
    </row>
    <row r="95" spans="1:21">
      <c r="A95" s="7" t="s">
        <v>195</v>
      </c>
      <c r="B95" s="7" t="s">
        <v>71</v>
      </c>
      <c r="C95" s="7" t="s">
        <v>123</v>
      </c>
      <c r="D95" s="7" t="s">
        <v>42</v>
      </c>
      <c r="E95" s="7">
        <v>3.26</v>
      </c>
      <c r="F95" s="13">
        <v>44.11</v>
      </c>
      <c r="G95" s="17">
        <f>IF($F$699=0,0,(F95/$F$699)*100)</f>
        <v>0.0031654046346935</v>
      </c>
      <c r="H95" s="17">
        <v>100.0</v>
      </c>
      <c r="I95" s="13">
        <v>44.11</v>
      </c>
      <c r="J95" s="17">
        <v>0.0</v>
      </c>
      <c r="K95" s="13">
        <v>0.0</v>
      </c>
      <c r="L95" s="17">
        <v>0.0</v>
      </c>
      <c r="M95" s="13">
        <v>0.0</v>
      </c>
      <c r="N95" s="17">
        <v>0.0</v>
      </c>
      <c r="O95" s="13">
        <v>0.0</v>
      </c>
      <c r="P95" s="17">
        <v>0.0</v>
      </c>
      <c r="Q95" s="13">
        <v>0.0</v>
      </c>
      <c r="R95" s="17">
        <v>0.0</v>
      </c>
      <c r="S95" s="13">
        <v>0.0</v>
      </c>
      <c r="T95" s="17">
        <v>0.0</v>
      </c>
      <c r="U95" s="13">
        <v>0.0</v>
      </c>
    </row>
    <row r="96" spans="1:21">
      <c r="A96" s="7" t="s">
        <v>196</v>
      </c>
      <c r="B96" s="7" t="s">
        <v>108</v>
      </c>
      <c r="C96" s="7" t="s">
        <v>109</v>
      </c>
      <c r="D96" s="7" t="s">
        <v>42</v>
      </c>
      <c r="E96" s="7">
        <v>3.26</v>
      </c>
      <c r="F96" s="13">
        <v>24.29</v>
      </c>
      <c r="G96" s="17">
        <f>IF($F$699=0,0,(F96/$F$699)*100)</f>
        <v>0.0017430895165882</v>
      </c>
      <c r="H96" s="17">
        <v>0.0</v>
      </c>
      <c r="I96" s="13">
        <v>0.0</v>
      </c>
      <c r="J96" s="17">
        <v>0.0</v>
      </c>
      <c r="K96" s="13">
        <v>0.0</v>
      </c>
      <c r="L96" s="17">
        <v>0.0</v>
      </c>
      <c r="M96" s="13">
        <v>0.0</v>
      </c>
      <c r="N96" s="17">
        <v>0.0</v>
      </c>
      <c r="O96" s="13">
        <v>0.0</v>
      </c>
      <c r="P96" s="17">
        <v>0.0</v>
      </c>
      <c r="Q96" s="13">
        <v>0.0</v>
      </c>
      <c r="R96" s="17">
        <v>0.0</v>
      </c>
      <c r="S96" s="13">
        <v>0.0</v>
      </c>
      <c r="T96" s="17">
        <v>100.0</v>
      </c>
      <c r="U96" s="13">
        <v>24.29</v>
      </c>
    </row>
    <row r="97" spans="1:21">
      <c r="A97" s="7" t="s">
        <v>197</v>
      </c>
      <c r="B97" s="7" t="s">
        <v>111</v>
      </c>
      <c r="C97" s="7" t="s">
        <v>112</v>
      </c>
      <c r="D97" s="7" t="s">
        <v>42</v>
      </c>
      <c r="E97" s="7">
        <v>3.26</v>
      </c>
      <c r="F97" s="13">
        <v>112.73</v>
      </c>
      <c r="G97" s="17">
        <f>IF($F$699=0,0,(F97/$F$699)*100)</f>
        <v>0.0080896863402629</v>
      </c>
      <c r="H97" s="17">
        <v>100.0</v>
      </c>
      <c r="I97" s="13">
        <v>112.73</v>
      </c>
      <c r="J97" s="17">
        <v>0.0</v>
      </c>
      <c r="K97" s="13">
        <v>0.0</v>
      </c>
      <c r="L97" s="17">
        <v>0.0</v>
      </c>
      <c r="M97" s="13">
        <v>0.0</v>
      </c>
      <c r="N97" s="17">
        <v>0.0</v>
      </c>
      <c r="O97" s="13">
        <v>0.0</v>
      </c>
      <c r="P97" s="17">
        <v>0.0</v>
      </c>
      <c r="Q97" s="13">
        <v>0.0</v>
      </c>
      <c r="R97" s="17">
        <v>0.0</v>
      </c>
      <c r="S97" s="13">
        <v>0.0</v>
      </c>
      <c r="T97" s="17">
        <v>0.0</v>
      </c>
      <c r="U97" s="13">
        <v>0.0</v>
      </c>
    </row>
    <row r="98" spans="1:21">
      <c r="A98" s="7" t="s">
        <v>198</v>
      </c>
      <c r="B98" s="7" t="s">
        <v>115</v>
      </c>
      <c r="C98" s="7" t="s">
        <v>116</v>
      </c>
      <c r="D98" s="7" t="s">
        <v>42</v>
      </c>
      <c r="E98" s="7">
        <v>3.26</v>
      </c>
      <c r="F98" s="13">
        <v>147.45</v>
      </c>
      <c r="G98" s="17">
        <f>IF($F$699=0,0,(F98/$F$699)*100)</f>
        <v>0.010581249453311</v>
      </c>
      <c r="H98" s="17">
        <v>100.0</v>
      </c>
      <c r="I98" s="13">
        <v>147.45</v>
      </c>
      <c r="J98" s="17">
        <v>0.0</v>
      </c>
      <c r="K98" s="13">
        <v>0.0</v>
      </c>
      <c r="L98" s="17">
        <v>0.0</v>
      </c>
      <c r="M98" s="13">
        <v>0.0</v>
      </c>
      <c r="N98" s="17">
        <v>0.0</v>
      </c>
      <c r="O98" s="13">
        <v>0.0</v>
      </c>
      <c r="P98" s="17">
        <v>0.0</v>
      </c>
      <c r="Q98" s="13">
        <v>0.0</v>
      </c>
      <c r="R98" s="17">
        <v>0.0</v>
      </c>
      <c r="S98" s="13">
        <v>0.0</v>
      </c>
      <c r="T98" s="17">
        <v>0.0</v>
      </c>
      <c r="U98" s="13">
        <v>0.0</v>
      </c>
    </row>
    <row r="99" spans="1:21">
      <c r="A99" s="6" t="s">
        <v>199</v>
      </c>
      <c r="B99" s="6" t="s">
        <v>199</v>
      </c>
      <c r="C99" s="6" t="s">
        <v>200</v>
      </c>
      <c r="D99" s="6" t="s">
        <v>27</v>
      </c>
      <c r="E99" s="6" t="s">
        <v>27</v>
      </c>
      <c r="F99" s="12">
        <f>SUM(F100,F109)</f>
        <v>4536.35</v>
      </c>
      <c r="G99" s="16">
        <f>IF($F$699=0,0,(F99/$F$699)*100)</f>
        <v>0.32553578133284</v>
      </c>
      <c r="H99" s="16" t="s">
        <v>27</v>
      </c>
      <c r="I99" s="12" t="s">
        <v>27</v>
      </c>
      <c r="J99" s="16" t="s">
        <v>27</v>
      </c>
      <c r="K99" s="12" t="s">
        <v>27</v>
      </c>
      <c r="L99" s="16" t="s">
        <v>27</v>
      </c>
      <c r="M99" s="12" t="s">
        <v>27</v>
      </c>
      <c r="N99" s="16" t="s">
        <v>27</v>
      </c>
      <c r="O99" s="12" t="s">
        <v>27</v>
      </c>
      <c r="P99" s="16" t="s">
        <v>27</v>
      </c>
      <c r="Q99" s="12" t="s">
        <v>27</v>
      </c>
      <c r="R99" s="16" t="s">
        <v>27</v>
      </c>
      <c r="S99" s="12" t="s">
        <v>27</v>
      </c>
      <c r="T99" s="16" t="s">
        <v>27</v>
      </c>
      <c r="U99" s="12" t="s">
        <v>27</v>
      </c>
    </row>
    <row r="100" spans="1:21">
      <c r="A100" s="6" t="s">
        <v>201</v>
      </c>
      <c r="B100" s="6" t="s">
        <v>201</v>
      </c>
      <c r="C100" s="6" t="s">
        <v>179</v>
      </c>
      <c r="D100" s="6" t="s">
        <v>27</v>
      </c>
      <c r="E100" s="6" t="s">
        <v>27</v>
      </c>
      <c r="F100" s="12">
        <f>SUM(F101,F102,F103,F104,F105,F106,F107,F108)</f>
        <v>3256.69</v>
      </c>
      <c r="G100" s="16">
        <f>IF($F$699=0,0,(F100/$F$699)*100)</f>
        <v>0.23370531896985</v>
      </c>
      <c r="H100" s="16" t="s">
        <v>27</v>
      </c>
      <c r="I100" s="12" t="s">
        <v>27</v>
      </c>
      <c r="J100" s="16" t="s">
        <v>27</v>
      </c>
      <c r="K100" s="12" t="s">
        <v>27</v>
      </c>
      <c r="L100" s="16" t="s">
        <v>27</v>
      </c>
      <c r="M100" s="12" t="s">
        <v>27</v>
      </c>
      <c r="N100" s="16" t="s">
        <v>27</v>
      </c>
      <c r="O100" s="12" t="s">
        <v>27</v>
      </c>
      <c r="P100" s="16" t="s">
        <v>27</v>
      </c>
      <c r="Q100" s="12" t="s">
        <v>27</v>
      </c>
      <c r="R100" s="16" t="s">
        <v>27</v>
      </c>
      <c r="S100" s="12" t="s">
        <v>27</v>
      </c>
      <c r="T100" s="16" t="s">
        <v>27</v>
      </c>
      <c r="U100" s="12" t="s">
        <v>27</v>
      </c>
    </row>
    <row r="101" spans="1:21">
      <c r="A101" s="7" t="s">
        <v>202</v>
      </c>
      <c r="B101" s="7" t="s">
        <v>48</v>
      </c>
      <c r="C101" s="7" t="s">
        <v>78</v>
      </c>
      <c r="D101" s="7" t="s">
        <v>42</v>
      </c>
      <c r="E101" s="7">
        <v>6.18</v>
      </c>
      <c r="F101" s="13">
        <v>57.81</v>
      </c>
      <c r="G101" s="17">
        <f>IF($F$699=0,0,(F101/$F$699)*100)</f>
        <v>0.0041485386971578</v>
      </c>
      <c r="H101" s="17">
        <v>100.0</v>
      </c>
      <c r="I101" s="13">
        <v>57.81</v>
      </c>
      <c r="J101" s="17">
        <v>0.0</v>
      </c>
      <c r="K101" s="13">
        <v>0.0</v>
      </c>
      <c r="L101" s="17">
        <v>0.0</v>
      </c>
      <c r="M101" s="13">
        <v>0.0</v>
      </c>
      <c r="N101" s="17">
        <v>0.0</v>
      </c>
      <c r="O101" s="13">
        <v>0.0</v>
      </c>
      <c r="P101" s="17">
        <v>0.0</v>
      </c>
      <c r="Q101" s="13">
        <v>0.0</v>
      </c>
      <c r="R101" s="17">
        <v>0.0</v>
      </c>
      <c r="S101" s="13">
        <v>0.0</v>
      </c>
      <c r="T101" s="17">
        <v>0.0</v>
      </c>
      <c r="U101" s="13">
        <v>0.0</v>
      </c>
    </row>
    <row r="102" spans="1:21">
      <c r="A102" s="7" t="s">
        <v>203</v>
      </c>
      <c r="B102" s="7" t="s">
        <v>51</v>
      </c>
      <c r="C102" s="7" t="s">
        <v>80</v>
      </c>
      <c r="D102" s="7" t="s">
        <v>53</v>
      </c>
      <c r="E102" s="7">
        <v>0.32</v>
      </c>
      <c r="F102" s="13">
        <v>4.14</v>
      </c>
      <c r="G102" s="17">
        <f>IF($F$699=0,0,(F102/$F$699)*100)</f>
        <v>0.00029709306705126</v>
      </c>
      <c r="H102" s="17">
        <v>100.0</v>
      </c>
      <c r="I102" s="13">
        <v>4.14</v>
      </c>
      <c r="J102" s="17">
        <v>0.0</v>
      </c>
      <c r="K102" s="13">
        <v>0.0</v>
      </c>
      <c r="L102" s="17">
        <v>0.0</v>
      </c>
      <c r="M102" s="13">
        <v>0.0</v>
      </c>
      <c r="N102" s="17">
        <v>0.0</v>
      </c>
      <c r="O102" s="13">
        <v>0.0</v>
      </c>
      <c r="P102" s="17">
        <v>0.0</v>
      </c>
      <c r="Q102" s="13">
        <v>0.0</v>
      </c>
      <c r="R102" s="17">
        <v>0.0</v>
      </c>
      <c r="S102" s="13">
        <v>0.0</v>
      </c>
      <c r="T102" s="17">
        <v>0.0</v>
      </c>
      <c r="U102" s="13">
        <v>0.0</v>
      </c>
    </row>
    <row r="103" spans="1:21">
      <c r="A103" s="7" t="s">
        <v>204</v>
      </c>
      <c r="B103" s="7" t="s">
        <v>55</v>
      </c>
      <c r="C103" s="7" t="s">
        <v>82</v>
      </c>
      <c r="D103" s="7" t="s">
        <v>57</v>
      </c>
      <c r="E103" s="7">
        <v>3.24</v>
      </c>
      <c r="F103" s="13">
        <v>12.9</v>
      </c>
      <c r="G103" s="17">
        <f>IF($F$699=0,0,(F103/$F$699)*100)</f>
        <v>0.00092572477414522</v>
      </c>
      <c r="H103" s="17">
        <v>100.0</v>
      </c>
      <c r="I103" s="13">
        <v>12.9</v>
      </c>
      <c r="J103" s="17">
        <v>0.0</v>
      </c>
      <c r="K103" s="13">
        <v>0.0</v>
      </c>
      <c r="L103" s="17">
        <v>0.0</v>
      </c>
      <c r="M103" s="13">
        <v>0.0</v>
      </c>
      <c r="N103" s="17">
        <v>0.0</v>
      </c>
      <c r="O103" s="13">
        <v>0.0</v>
      </c>
      <c r="P103" s="17">
        <v>0.0</v>
      </c>
      <c r="Q103" s="13">
        <v>0.0</v>
      </c>
      <c r="R103" s="17">
        <v>0.0</v>
      </c>
      <c r="S103" s="13">
        <v>0.0</v>
      </c>
      <c r="T103" s="17">
        <v>0.0</v>
      </c>
      <c r="U103" s="13">
        <v>0.0</v>
      </c>
    </row>
    <row r="104" spans="1:21">
      <c r="A104" s="7" t="s">
        <v>205</v>
      </c>
      <c r="B104" s="7" t="s">
        <v>59</v>
      </c>
      <c r="C104" s="7" t="s">
        <v>84</v>
      </c>
      <c r="D104" s="7" t="s">
        <v>42</v>
      </c>
      <c r="E104" s="7">
        <v>6.18</v>
      </c>
      <c r="F104" s="13">
        <v>13.68</v>
      </c>
      <c r="G104" s="17">
        <f>IF($F$699=0,0,(F104/$F$699)*100)</f>
        <v>0.00098169883025633</v>
      </c>
      <c r="H104" s="17">
        <v>100.0</v>
      </c>
      <c r="I104" s="13">
        <v>13.68</v>
      </c>
      <c r="J104" s="17">
        <v>0.0</v>
      </c>
      <c r="K104" s="13">
        <v>0.0</v>
      </c>
      <c r="L104" s="17">
        <v>0.0</v>
      </c>
      <c r="M104" s="13">
        <v>0.0</v>
      </c>
      <c r="N104" s="17">
        <v>0.0</v>
      </c>
      <c r="O104" s="13">
        <v>0.0</v>
      </c>
      <c r="P104" s="17">
        <v>0.0</v>
      </c>
      <c r="Q104" s="13">
        <v>0.0</v>
      </c>
      <c r="R104" s="17">
        <v>0.0</v>
      </c>
      <c r="S104" s="13">
        <v>0.0</v>
      </c>
      <c r="T104" s="17">
        <v>0.0</v>
      </c>
      <c r="U104" s="13">
        <v>0.0</v>
      </c>
    </row>
    <row r="105" spans="1:21">
      <c r="A105" s="7" t="s">
        <v>206</v>
      </c>
      <c r="B105" s="7" t="s">
        <v>86</v>
      </c>
      <c r="C105" s="7" t="s">
        <v>87</v>
      </c>
      <c r="D105" s="7" t="s">
        <v>42</v>
      </c>
      <c r="E105" s="7">
        <v>6.18</v>
      </c>
      <c r="F105" s="13">
        <v>496.04</v>
      </c>
      <c r="G105" s="17">
        <f>IF($F$699=0,0,(F105/$F$699)*100)</f>
        <v>0.035596629222248</v>
      </c>
      <c r="H105" s="17">
        <v>100.0</v>
      </c>
      <c r="I105" s="13">
        <v>496.04</v>
      </c>
      <c r="J105" s="17">
        <v>0.0</v>
      </c>
      <c r="K105" s="13">
        <v>0.0</v>
      </c>
      <c r="L105" s="17">
        <v>0.0</v>
      </c>
      <c r="M105" s="13">
        <v>0.0</v>
      </c>
      <c r="N105" s="17">
        <v>0.0</v>
      </c>
      <c r="O105" s="13">
        <v>0.0</v>
      </c>
      <c r="P105" s="17">
        <v>0.0</v>
      </c>
      <c r="Q105" s="13">
        <v>0.0</v>
      </c>
      <c r="R105" s="17">
        <v>0.0</v>
      </c>
      <c r="S105" s="13">
        <v>0.0</v>
      </c>
      <c r="T105" s="17">
        <v>0.0</v>
      </c>
      <c r="U105" s="13">
        <v>0.0</v>
      </c>
    </row>
    <row r="106" spans="1:21">
      <c r="A106" s="7" t="s">
        <v>207</v>
      </c>
      <c r="B106" s="7" t="s">
        <v>89</v>
      </c>
      <c r="C106" s="7" t="s">
        <v>90</v>
      </c>
      <c r="D106" s="7" t="s">
        <v>42</v>
      </c>
      <c r="E106" s="7">
        <v>6.18</v>
      </c>
      <c r="F106" s="13">
        <v>1685.61</v>
      </c>
      <c r="G106" s="17">
        <f>IF($F$699=0,0,(F106/$F$699)*100)</f>
        <v>0.12096208810441</v>
      </c>
      <c r="H106" s="17">
        <v>100.0</v>
      </c>
      <c r="I106" s="13">
        <v>1685.61</v>
      </c>
      <c r="J106" s="17">
        <v>0.0</v>
      </c>
      <c r="K106" s="13">
        <v>0.0</v>
      </c>
      <c r="L106" s="17">
        <v>0.0</v>
      </c>
      <c r="M106" s="13">
        <v>0.0</v>
      </c>
      <c r="N106" s="17">
        <v>0.0</v>
      </c>
      <c r="O106" s="13">
        <v>0.0</v>
      </c>
      <c r="P106" s="17">
        <v>0.0</v>
      </c>
      <c r="Q106" s="13">
        <v>0.0</v>
      </c>
      <c r="R106" s="17">
        <v>0.0</v>
      </c>
      <c r="S106" s="13">
        <v>0.0</v>
      </c>
      <c r="T106" s="17">
        <v>0.0</v>
      </c>
      <c r="U106" s="13">
        <v>0.0</v>
      </c>
    </row>
    <row r="107" spans="1:21">
      <c r="A107" s="7" t="s">
        <v>208</v>
      </c>
      <c r="B107" s="7" t="s">
        <v>92</v>
      </c>
      <c r="C107" s="7" t="s">
        <v>93</v>
      </c>
      <c r="D107" s="7" t="s">
        <v>42</v>
      </c>
      <c r="E107" s="7">
        <v>6.18</v>
      </c>
      <c r="F107" s="13">
        <v>547.35</v>
      </c>
      <c r="G107" s="17">
        <f>IF($F$699=0,0,(F107/$F$699)*100)</f>
        <v>0.039278717451813</v>
      </c>
      <c r="H107" s="17">
        <v>100.0</v>
      </c>
      <c r="I107" s="13">
        <v>547.35</v>
      </c>
      <c r="J107" s="17">
        <v>0.0</v>
      </c>
      <c r="K107" s="13">
        <v>0.0</v>
      </c>
      <c r="L107" s="17">
        <v>0.0</v>
      </c>
      <c r="M107" s="13">
        <v>0.0</v>
      </c>
      <c r="N107" s="17">
        <v>0.0</v>
      </c>
      <c r="O107" s="13">
        <v>0.0</v>
      </c>
      <c r="P107" s="17">
        <v>0.0</v>
      </c>
      <c r="Q107" s="13">
        <v>0.0</v>
      </c>
      <c r="R107" s="17">
        <v>0.0</v>
      </c>
      <c r="S107" s="13">
        <v>0.0</v>
      </c>
      <c r="T107" s="17">
        <v>0.0</v>
      </c>
      <c r="U107" s="13">
        <v>0.0</v>
      </c>
    </row>
    <row r="108" spans="1:21">
      <c r="A108" s="7" t="s">
        <v>209</v>
      </c>
      <c r="B108" s="7" t="s">
        <v>95</v>
      </c>
      <c r="C108" s="7" t="s">
        <v>96</v>
      </c>
      <c r="D108" s="7" t="s">
        <v>42</v>
      </c>
      <c r="E108" s="7">
        <v>6.18</v>
      </c>
      <c r="F108" s="13">
        <v>439.16</v>
      </c>
      <c r="G108" s="17">
        <f>IF($F$699=0,0,(F108/$F$699)*100)</f>
        <v>0.031514828822761</v>
      </c>
      <c r="H108" s="17">
        <v>100.0</v>
      </c>
      <c r="I108" s="13">
        <v>439.16</v>
      </c>
      <c r="J108" s="17">
        <v>0.0</v>
      </c>
      <c r="K108" s="13">
        <v>0.0</v>
      </c>
      <c r="L108" s="17">
        <v>0.0</v>
      </c>
      <c r="M108" s="13">
        <v>0.0</v>
      </c>
      <c r="N108" s="17">
        <v>0.0</v>
      </c>
      <c r="O108" s="13">
        <v>0.0</v>
      </c>
      <c r="P108" s="17">
        <v>0.0</v>
      </c>
      <c r="Q108" s="13">
        <v>0.0</v>
      </c>
      <c r="R108" s="17">
        <v>0.0</v>
      </c>
      <c r="S108" s="13">
        <v>0.0</v>
      </c>
      <c r="T108" s="17">
        <v>0.0</v>
      </c>
      <c r="U108" s="13">
        <v>0.0</v>
      </c>
    </row>
    <row r="109" spans="1:21">
      <c r="A109" s="6" t="s">
        <v>210</v>
      </c>
      <c r="B109" s="6" t="s">
        <v>210</v>
      </c>
      <c r="C109" s="6" t="s">
        <v>102</v>
      </c>
      <c r="D109" s="6" t="s">
        <v>27</v>
      </c>
      <c r="E109" s="6" t="s">
        <v>27</v>
      </c>
      <c r="F109" s="12">
        <f>SUM(F110,F111,F112,F113,F114,F115,F116,F117,F118,F119)</f>
        <v>1279.66</v>
      </c>
      <c r="G109" s="16">
        <f>IF($F$699=0,0,(F109/$F$699)*100)</f>
        <v>0.091830462362998</v>
      </c>
      <c r="H109" s="16" t="s">
        <v>27</v>
      </c>
      <c r="I109" s="12" t="s">
        <v>27</v>
      </c>
      <c r="J109" s="16" t="s">
        <v>27</v>
      </c>
      <c r="K109" s="12" t="s">
        <v>27</v>
      </c>
      <c r="L109" s="16" t="s">
        <v>27</v>
      </c>
      <c r="M109" s="12" t="s">
        <v>27</v>
      </c>
      <c r="N109" s="16" t="s">
        <v>27</v>
      </c>
      <c r="O109" s="12" t="s">
        <v>27</v>
      </c>
      <c r="P109" s="16" t="s">
        <v>27</v>
      </c>
      <c r="Q109" s="12" t="s">
        <v>27</v>
      </c>
      <c r="R109" s="16" t="s">
        <v>27</v>
      </c>
      <c r="S109" s="12" t="s">
        <v>27</v>
      </c>
      <c r="T109" s="16" t="s">
        <v>27</v>
      </c>
      <c r="U109" s="12" t="s">
        <v>27</v>
      </c>
    </row>
    <row r="110" spans="1:21">
      <c r="A110" s="7" t="s">
        <v>211</v>
      </c>
      <c r="B110" s="7" t="s">
        <v>48</v>
      </c>
      <c r="C110" s="7" t="s">
        <v>78</v>
      </c>
      <c r="D110" s="7" t="s">
        <v>42</v>
      </c>
      <c r="E110" s="7">
        <v>3.26</v>
      </c>
      <c r="F110" s="13">
        <v>30.49</v>
      </c>
      <c r="G110" s="17">
        <f>IF($F$699=0,0,(F110/$F$699)*100)</f>
        <v>0.0021880115010611</v>
      </c>
      <c r="H110" s="17">
        <v>100.0</v>
      </c>
      <c r="I110" s="13">
        <v>30.49</v>
      </c>
      <c r="J110" s="17">
        <v>0.0</v>
      </c>
      <c r="K110" s="13">
        <v>0.0</v>
      </c>
      <c r="L110" s="17">
        <v>0.0</v>
      </c>
      <c r="M110" s="13">
        <v>0.0</v>
      </c>
      <c r="N110" s="17">
        <v>0.0</v>
      </c>
      <c r="O110" s="13">
        <v>0.0</v>
      </c>
      <c r="P110" s="17">
        <v>0.0</v>
      </c>
      <c r="Q110" s="13">
        <v>0.0</v>
      </c>
      <c r="R110" s="17">
        <v>0.0</v>
      </c>
      <c r="S110" s="13">
        <v>0.0</v>
      </c>
      <c r="T110" s="17">
        <v>0.0</v>
      </c>
      <c r="U110" s="13">
        <v>0.0</v>
      </c>
    </row>
    <row r="111" spans="1:21">
      <c r="A111" s="7" t="s">
        <v>212</v>
      </c>
      <c r="B111" s="7" t="s">
        <v>51</v>
      </c>
      <c r="C111" s="7" t="s">
        <v>80</v>
      </c>
      <c r="D111" s="7" t="s">
        <v>53</v>
      </c>
      <c r="E111" s="7">
        <v>0.12</v>
      </c>
      <c r="F111" s="13">
        <v>1.56</v>
      </c>
      <c r="G111" s="17">
        <f>IF($F$699=0,0,(F111/$F$699)*100)</f>
        <v>0.00011194811222221</v>
      </c>
      <c r="H111" s="17">
        <v>100.0</v>
      </c>
      <c r="I111" s="13">
        <v>1.56</v>
      </c>
      <c r="J111" s="17">
        <v>0.0</v>
      </c>
      <c r="K111" s="13">
        <v>0.0</v>
      </c>
      <c r="L111" s="17">
        <v>0.0</v>
      </c>
      <c r="M111" s="13">
        <v>0.0</v>
      </c>
      <c r="N111" s="17">
        <v>0.0</v>
      </c>
      <c r="O111" s="13">
        <v>0.0</v>
      </c>
      <c r="P111" s="17">
        <v>0.0</v>
      </c>
      <c r="Q111" s="13">
        <v>0.0</v>
      </c>
      <c r="R111" s="17">
        <v>0.0</v>
      </c>
      <c r="S111" s="13">
        <v>0.0</v>
      </c>
      <c r="T111" s="17">
        <v>0.0</v>
      </c>
      <c r="U111" s="13">
        <v>0.0</v>
      </c>
    </row>
    <row r="112" spans="1:21">
      <c r="A112" s="7" t="s">
        <v>213</v>
      </c>
      <c r="B112" s="7" t="s">
        <v>55</v>
      </c>
      <c r="C112" s="7" t="s">
        <v>82</v>
      </c>
      <c r="D112" s="7" t="s">
        <v>57</v>
      </c>
      <c r="E112" s="7">
        <v>1.22</v>
      </c>
      <c r="F112" s="13">
        <v>4.86</v>
      </c>
      <c r="G112" s="17">
        <f>IF($F$699=0,0,(F112/$F$699)*100)</f>
        <v>0.00034876142653843</v>
      </c>
      <c r="H112" s="17">
        <v>100.0</v>
      </c>
      <c r="I112" s="13">
        <v>4.86</v>
      </c>
      <c r="J112" s="17">
        <v>0.0</v>
      </c>
      <c r="K112" s="13">
        <v>0.0</v>
      </c>
      <c r="L112" s="17">
        <v>0.0</v>
      </c>
      <c r="M112" s="13">
        <v>0.0</v>
      </c>
      <c r="N112" s="17">
        <v>0.0</v>
      </c>
      <c r="O112" s="13">
        <v>0.0</v>
      </c>
      <c r="P112" s="17">
        <v>0.0</v>
      </c>
      <c r="Q112" s="13">
        <v>0.0</v>
      </c>
      <c r="R112" s="17">
        <v>0.0</v>
      </c>
      <c r="S112" s="13">
        <v>0.0</v>
      </c>
      <c r="T112" s="17">
        <v>0.0</v>
      </c>
      <c r="U112" s="13">
        <v>0.0</v>
      </c>
    </row>
    <row r="113" spans="1:21">
      <c r="A113" s="7" t="s">
        <v>214</v>
      </c>
      <c r="B113" s="7" t="s">
        <v>59</v>
      </c>
      <c r="C113" s="7" t="s">
        <v>84</v>
      </c>
      <c r="D113" s="7" t="s">
        <v>42</v>
      </c>
      <c r="E113" s="7">
        <v>3.26</v>
      </c>
      <c r="F113" s="13">
        <v>7.22</v>
      </c>
      <c r="G113" s="17">
        <f>IF($F$699=0,0,(F113/$F$699)*100)</f>
        <v>0.00051811882707973</v>
      </c>
      <c r="H113" s="17">
        <v>100.0</v>
      </c>
      <c r="I113" s="13">
        <v>7.22</v>
      </c>
      <c r="J113" s="17">
        <v>0.0</v>
      </c>
      <c r="K113" s="13">
        <v>0.0</v>
      </c>
      <c r="L113" s="17">
        <v>0.0</v>
      </c>
      <c r="M113" s="13">
        <v>0.0</v>
      </c>
      <c r="N113" s="17">
        <v>0.0</v>
      </c>
      <c r="O113" s="13">
        <v>0.0</v>
      </c>
      <c r="P113" s="17">
        <v>0.0</v>
      </c>
      <c r="Q113" s="13">
        <v>0.0</v>
      </c>
      <c r="R113" s="17">
        <v>0.0</v>
      </c>
      <c r="S113" s="13">
        <v>0.0</v>
      </c>
      <c r="T113" s="17">
        <v>0.0</v>
      </c>
      <c r="U113" s="13">
        <v>0.0</v>
      </c>
    </row>
    <row r="114" spans="1:21">
      <c r="A114" s="7" t="s">
        <v>215</v>
      </c>
      <c r="B114" s="7" t="s">
        <v>89</v>
      </c>
      <c r="C114" s="7" t="s">
        <v>90</v>
      </c>
      <c r="D114" s="7" t="s">
        <v>42</v>
      </c>
      <c r="E114" s="7">
        <v>3.26</v>
      </c>
      <c r="F114" s="13">
        <v>889.18</v>
      </c>
      <c r="G114" s="17">
        <f>IF($F$699=0,0,(F114/$F$699)*100)</f>
        <v>0.063808988734453</v>
      </c>
      <c r="H114" s="17">
        <v>100.0</v>
      </c>
      <c r="I114" s="13">
        <v>889.18</v>
      </c>
      <c r="J114" s="17">
        <v>0.0</v>
      </c>
      <c r="K114" s="13">
        <v>0.0</v>
      </c>
      <c r="L114" s="17">
        <v>0.0</v>
      </c>
      <c r="M114" s="13">
        <v>0.0</v>
      </c>
      <c r="N114" s="17">
        <v>0.0</v>
      </c>
      <c r="O114" s="13">
        <v>0.0</v>
      </c>
      <c r="P114" s="17">
        <v>0.0</v>
      </c>
      <c r="Q114" s="13">
        <v>0.0</v>
      </c>
      <c r="R114" s="17">
        <v>0.0</v>
      </c>
      <c r="S114" s="13">
        <v>0.0</v>
      </c>
      <c r="T114" s="17">
        <v>0.0</v>
      </c>
      <c r="U114" s="13">
        <v>0.0</v>
      </c>
    </row>
    <row r="115" spans="1:21">
      <c r="A115" s="7" t="s">
        <v>216</v>
      </c>
      <c r="B115" s="7" t="s">
        <v>68</v>
      </c>
      <c r="C115" s="7" t="s">
        <v>121</v>
      </c>
      <c r="D115" s="7" t="s">
        <v>42</v>
      </c>
      <c r="E115" s="7">
        <v>3.26</v>
      </c>
      <c r="F115" s="13">
        <v>17.77</v>
      </c>
      <c r="G115" s="17">
        <f>IF($F$699=0,0,(F115/$F$699)*100)</f>
        <v>0.0012752038167876</v>
      </c>
      <c r="H115" s="17">
        <v>100.0</v>
      </c>
      <c r="I115" s="13">
        <v>17.77</v>
      </c>
      <c r="J115" s="17">
        <v>0.0</v>
      </c>
      <c r="K115" s="13">
        <v>0.0</v>
      </c>
      <c r="L115" s="17">
        <v>0.0</v>
      </c>
      <c r="M115" s="13">
        <v>0.0</v>
      </c>
      <c r="N115" s="17">
        <v>0.0</v>
      </c>
      <c r="O115" s="13">
        <v>0.0</v>
      </c>
      <c r="P115" s="17">
        <v>0.0</v>
      </c>
      <c r="Q115" s="13">
        <v>0.0</v>
      </c>
      <c r="R115" s="17">
        <v>0.0</v>
      </c>
      <c r="S115" s="13">
        <v>0.0</v>
      </c>
      <c r="T115" s="17">
        <v>0.0</v>
      </c>
      <c r="U115" s="13">
        <v>0.0</v>
      </c>
    </row>
    <row r="116" spans="1:21">
      <c r="A116" s="7" t="s">
        <v>217</v>
      </c>
      <c r="B116" s="7" t="s">
        <v>71</v>
      </c>
      <c r="C116" s="7" t="s">
        <v>123</v>
      </c>
      <c r="D116" s="7" t="s">
        <v>42</v>
      </c>
      <c r="E116" s="7">
        <v>3.26</v>
      </c>
      <c r="F116" s="13">
        <v>44.11</v>
      </c>
      <c r="G116" s="17">
        <f>IF($F$699=0,0,(F116/$F$699)*100)</f>
        <v>0.0031654046346935</v>
      </c>
      <c r="H116" s="17">
        <v>100.0</v>
      </c>
      <c r="I116" s="13">
        <v>44.11</v>
      </c>
      <c r="J116" s="17">
        <v>0.0</v>
      </c>
      <c r="K116" s="13">
        <v>0.0</v>
      </c>
      <c r="L116" s="17">
        <v>0.0</v>
      </c>
      <c r="M116" s="13">
        <v>0.0</v>
      </c>
      <c r="N116" s="17">
        <v>0.0</v>
      </c>
      <c r="O116" s="13">
        <v>0.0</v>
      </c>
      <c r="P116" s="17">
        <v>0.0</v>
      </c>
      <c r="Q116" s="13">
        <v>0.0</v>
      </c>
      <c r="R116" s="17">
        <v>0.0</v>
      </c>
      <c r="S116" s="13">
        <v>0.0</v>
      </c>
      <c r="T116" s="17">
        <v>0.0</v>
      </c>
      <c r="U116" s="13">
        <v>0.0</v>
      </c>
    </row>
    <row r="117" spans="1:21">
      <c r="A117" s="7" t="s">
        <v>218</v>
      </c>
      <c r="B117" s="7" t="s">
        <v>108</v>
      </c>
      <c r="C117" s="7" t="s">
        <v>109</v>
      </c>
      <c r="D117" s="7" t="s">
        <v>42</v>
      </c>
      <c r="E117" s="7">
        <v>3.26</v>
      </c>
      <c r="F117" s="13">
        <v>24.29</v>
      </c>
      <c r="G117" s="17">
        <f>IF($F$699=0,0,(F117/$F$699)*100)</f>
        <v>0.0017430895165882</v>
      </c>
      <c r="H117" s="17">
        <v>0.0</v>
      </c>
      <c r="I117" s="13">
        <v>0.0</v>
      </c>
      <c r="J117" s="17">
        <v>0.0</v>
      </c>
      <c r="K117" s="13">
        <v>0.0</v>
      </c>
      <c r="L117" s="17">
        <v>0.0</v>
      </c>
      <c r="M117" s="13">
        <v>0.0</v>
      </c>
      <c r="N117" s="17">
        <v>0.0</v>
      </c>
      <c r="O117" s="13">
        <v>0.0</v>
      </c>
      <c r="P117" s="17">
        <v>0.0</v>
      </c>
      <c r="Q117" s="13">
        <v>0.0</v>
      </c>
      <c r="R117" s="17">
        <v>0.0</v>
      </c>
      <c r="S117" s="13">
        <v>0.0</v>
      </c>
      <c r="T117" s="17">
        <v>100.0</v>
      </c>
      <c r="U117" s="13">
        <v>24.29</v>
      </c>
    </row>
    <row r="118" spans="1:21">
      <c r="A118" s="7" t="s">
        <v>219</v>
      </c>
      <c r="B118" s="7" t="s">
        <v>111</v>
      </c>
      <c r="C118" s="7" t="s">
        <v>112</v>
      </c>
      <c r="D118" s="7" t="s">
        <v>42</v>
      </c>
      <c r="E118" s="7">
        <v>3.26</v>
      </c>
      <c r="F118" s="13">
        <v>112.73</v>
      </c>
      <c r="G118" s="17">
        <f>IF($F$699=0,0,(F118/$F$699)*100)</f>
        <v>0.0080896863402629</v>
      </c>
      <c r="H118" s="17">
        <v>100.0</v>
      </c>
      <c r="I118" s="13">
        <v>112.73</v>
      </c>
      <c r="J118" s="17">
        <v>0.0</v>
      </c>
      <c r="K118" s="13">
        <v>0.0</v>
      </c>
      <c r="L118" s="17">
        <v>0.0</v>
      </c>
      <c r="M118" s="13">
        <v>0.0</v>
      </c>
      <c r="N118" s="17">
        <v>0.0</v>
      </c>
      <c r="O118" s="13">
        <v>0.0</v>
      </c>
      <c r="P118" s="17">
        <v>0.0</v>
      </c>
      <c r="Q118" s="13">
        <v>0.0</v>
      </c>
      <c r="R118" s="17">
        <v>0.0</v>
      </c>
      <c r="S118" s="13">
        <v>0.0</v>
      </c>
      <c r="T118" s="17">
        <v>0.0</v>
      </c>
      <c r="U118" s="13">
        <v>0.0</v>
      </c>
    </row>
    <row r="119" spans="1:21">
      <c r="A119" s="7" t="s">
        <v>220</v>
      </c>
      <c r="B119" s="7" t="s">
        <v>115</v>
      </c>
      <c r="C119" s="7" t="s">
        <v>116</v>
      </c>
      <c r="D119" s="7" t="s">
        <v>42</v>
      </c>
      <c r="E119" s="7">
        <v>3.26</v>
      </c>
      <c r="F119" s="13">
        <v>147.45</v>
      </c>
      <c r="G119" s="17">
        <f>IF($F$699=0,0,(F119/$F$699)*100)</f>
        <v>0.010581249453311</v>
      </c>
      <c r="H119" s="17">
        <v>100.0</v>
      </c>
      <c r="I119" s="13">
        <v>147.45</v>
      </c>
      <c r="J119" s="17">
        <v>0.0</v>
      </c>
      <c r="K119" s="13">
        <v>0.0</v>
      </c>
      <c r="L119" s="17">
        <v>0.0</v>
      </c>
      <c r="M119" s="13">
        <v>0.0</v>
      </c>
      <c r="N119" s="17">
        <v>0.0</v>
      </c>
      <c r="O119" s="13">
        <v>0.0</v>
      </c>
      <c r="P119" s="17">
        <v>0.0</v>
      </c>
      <c r="Q119" s="13">
        <v>0.0</v>
      </c>
      <c r="R119" s="17">
        <v>0.0</v>
      </c>
      <c r="S119" s="13">
        <v>0.0</v>
      </c>
      <c r="T119" s="17">
        <v>0.0</v>
      </c>
      <c r="U119" s="13">
        <v>0.0</v>
      </c>
    </row>
    <row r="120" spans="1:21">
      <c r="A120" s="6" t="s">
        <v>221</v>
      </c>
      <c r="B120" s="6" t="s">
        <v>221</v>
      </c>
      <c r="C120" s="6" t="s">
        <v>222</v>
      </c>
      <c r="D120" s="6" t="s">
        <v>27</v>
      </c>
      <c r="E120" s="6" t="s">
        <v>27</v>
      </c>
      <c r="F120" s="12">
        <f>SUM(F121,F132,F146)</f>
        <v>30970.69</v>
      </c>
      <c r="G120" s="16">
        <f>IF($F$699=0,0,(F120/$F$699)*100)</f>
        <v>2.2225065895637</v>
      </c>
      <c r="H120" s="16" t="s">
        <v>27</v>
      </c>
      <c r="I120" s="12" t="s">
        <v>27</v>
      </c>
      <c r="J120" s="16" t="s">
        <v>27</v>
      </c>
      <c r="K120" s="12" t="s">
        <v>27</v>
      </c>
      <c r="L120" s="16" t="s">
        <v>27</v>
      </c>
      <c r="M120" s="12" t="s">
        <v>27</v>
      </c>
      <c r="N120" s="16" t="s">
        <v>27</v>
      </c>
      <c r="O120" s="12" t="s">
        <v>27</v>
      </c>
      <c r="P120" s="16" t="s">
        <v>27</v>
      </c>
      <c r="Q120" s="12" t="s">
        <v>27</v>
      </c>
      <c r="R120" s="16" t="s">
        <v>27</v>
      </c>
      <c r="S120" s="12" t="s">
        <v>27</v>
      </c>
      <c r="T120" s="16" t="s">
        <v>27</v>
      </c>
      <c r="U120" s="12" t="s">
        <v>27</v>
      </c>
    </row>
    <row r="121" spans="1:21">
      <c r="A121" s="6" t="s">
        <v>223</v>
      </c>
      <c r="B121" s="6" t="s">
        <v>223</v>
      </c>
      <c r="C121" s="6" t="s">
        <v>179</v>
      </c>
      <c r="D121" s="6" t="s">
        <v>27</v>
      </c>
      <c r="E121" s="6" t="s">
        <v>27</v>
      </c>
      <c r="F121" s="12">
        <f>SUM(F122,F123,F124,F125,F126,F127,F128,F129,F130,F131)</f>
        <v>12687.06</v>
      </c>
      <c r="G121" s="16">
        <f>IF($F$699=0,0,(F121/$F$699)*100)</f>
        <v>0.91044385682689</v>
      </c>
      <c r="H121" s="16" t="s">
        <v>27</v>
      </c>
      <c r="I121" s="12" t="s">
        <v>27</v>
      </c>
      <c r="J121" s="16" t="s">
        <v>27</v>
      </c>
      <c r="K121" s="12" t="s">
        <v>27</v>
      </c>
      <c r="L121" s="16" t="s">
        <v>27</v>
      </c>
      <c r="M121" s="12" t="s">
        <v>27</v>
      </c>
      <c r="N121" s="16" t="s">
        <v>27</v>
      </c>
      <c r="O121" s="12" t="s">
        <v>27</v>
      </c>
      <c r="P121" s="16" t="s">
        <v>27</v>
      </c>
      <c r="Q121" s="12" t="s">
        <v>27</v>
      </c>
      <c r="R121" s="16" t="s">
        <v>27</v>
      </c>
      <c r="S121" s="12" t="s">
        <v>27</v>
      </c>
      <c r="T121" s="16" t="s">
        <v>27</v>
      </c>
      <c r="U121" s="12" t="s">
        <v>27</v>
      </c>
    </row>
    <row r="122" spans="1:21">
      <c r="A122" s="7" t="s">
        <v>224</v>
      </c>
      <c r="B122" s="7" t="s">
        <v>225</v>
      </c>
      <c r="C122" s="7" t="s">
        <v>226</v>
      </c>
      <c r="D122" s="7" t="s">
        <v>35</v>
      </c>
      <c r="E122" s="7">
        <v>2.0</v>
      </c>
      <c r="F122" s="13">
        <v>1297.72</v>
      </c>
      <c r="G122" s="17">
        <f>IF($F$699=0,0,(F122/$F$699)*100)</f>
        <v>0.093126477046801</v>
      </c>
      <c r="H122" s="17">
        <v>0.0</v>
      </c>
      <c r="I122" s="13">
        <v>0.0</v>
      </c>
      <c r="J122" s="17">
        <v>100.0</v>
      </c>
      <c r="K122" s="13">
        <v>1297.72</v>
      </c>
      <c r="L122" s="17">
        <v>0.0</v>
      </c>
      <c r="M122" s="13">
        <v>0.0</v>
      </c>
      <c r="N122" s="17">
        <v>0.0</v>
      </c>
      <c r="O122" s="13">
        <v>0.0</v>
      </c>
      <c r="P122" s="17">
        <v>0.0</v>
      </c>
      <c r="Q122" s="13">
        <v>0.0</v>
      </c>
      <c r="R122" s="17">
        <v>0.0</v>
      </c>
      <c r="S122" s="13">
        <v>0.0</v>
      </c>
      <c r="T122" s="17">
        <v>0.0</v>
      </c>
      <c r="U122" s="13">
        <v>0.0</v>
      </c>
    </row>
    <row r="123" spans="1:21">
      <c r="A123" s="7" t="s">
        <v>227</v>
      </c>
      <c r="B123" s="7" t="s">
        <v>48</v>
      </c>
      <c r="C123" s="7" t="s">
        <v>78</v>
      </c>
      <c r="D123" s="7" t="s">
        <v>42</v>
      </c>
      <c r="E123" s="7">
        <v>19.15</v>
      </c>
      <c r="F123" s="13">
        <v>179.1</v>
      </c>
      <c r="G123" s="17">
        <f>IF($F$699=0,0,(F123/$F$699)*100)</f>
        <v>0.012852504422435</v>
      </c>
      <c r="H123" s="17">
        <v>100.0</v>
      </c>
      <c r="I123" s="13">
        <v>179.1</v>
      </c>
      <c r="J123" s="17">
        <v>0.0</v>
      </c>
      <c r="K123" s="13">
        <v>0.0</v>
      </c>
      <c r="L123" s="17">
        <v>0.0</v>
      </c>
      <c r="M123" s="13">
        <v>0.0</v>
      </c>
      <c r="N123" s="17">
        <v>0.0</v>
      </c>
      <c r="O123" s="13">
        <v>0.0</v>
      </c>
      <c r="P123" s="17">
        <v>0.0</v>
      </c>
      <c r="Q123" s="13">
        <v>0.0</v>
      </c>
      <c r="R123" s="17">
        <v>0.0</v>
      </c>
      <c r="S123" s="13">
        <v>0.0</v>
      </c>
      <c r="T123" s="17">
        <v>0.0</v>
      </c>
      <c r="U123" s="13">
        <v>0.0</v>
      </c>
    </row>
    <row r="124" spans="1:21">
      <c r="A124" s="7" t="s">
        <v>228</v>
      </c>
      <c r="B124" s="7" t="s">
        <v>51</v>
      </c>
      <c r="C124" s="7" t="s">
        <v>80</v>
      </c>
      <c r="D124" s="7" t="s">
        <v>53</v>
      </c>
      <c r="E124" s="7">
        <v>1.01</v>
      </c>
      <c r="F124" s="13">
        <v>13.06</v>
      </c>
      <c r="G124" s="17">
        <f>IF($F$699=0,0,(F124/$F$699)*100)</f>
        <v>0.00093720663180904</v>
      </c>
      <c r="H124" s="17">
        <v>100.0</v>
      </c>
      <c r="I124" s="13">
        <v>13.06</v>
      </c>
      <c r="J124" s="17">
        <v>0.0</v>
      </c>
      <c r="K124" s="13">
        <v>0.0</v>
      </c>
      <c r="L124" s="17">
        <v>0.0</v>
      </c>
      <c r="M124" s="13">
        <v>0.0</v>
      </c>
      <c r="N124" s="17">
        <v>0.0</v>
      </c>
      <c r="O124" s="13">
        <v>0.0</v>
      </c>
      <c r="P124" s="17">
        <v>0.0</v>
      </c>
      <c r="Q124" s="13">
        <v>0.0</v>
      </c>
      <c r="R124" s="17">
        <v>0.0</v>
      </c>
      <c r="S124" s="13">
        <v>0.0</v>
      </c>
      <c r="T124" s="17">
        <v>0.0</v>
      </c>
      <c r="U124" s="13">
        <v>0.0</v>
      </c>
    </row>
    <row r="125" spans="1:21">
      <c r="A125" s="7" t="s">
        <v>229</v>
      </c>
      <c r="B125" s="7" t="s">
        <v>55</v>
      </c>
      <c r="C125" s="7" t="s">
        <v>82</v>
      </c>
      <c r="D125" s="7" t="s">
        <v>57</v>
      </c>
      <c r="E125" s="7">
        <v>10.05</v>
      </c>
      <c r="F125" s="13">
        <v>39.99</v>
      </c>
      <c r="G125" s="17">
        <f>IF($F$699=0,0,(F125/$F$699)*100)</f>
        <v>0.0028697467998502</v>
      </c>
      <c r="H125" s="17">
        <v>100.0</v>
      </c>
      <c r="I125" s="13">
        <v>39.99</v>
      </c>
      <c r="J125" s="17">
        <v>0.0</v>
      </c>
      <c r="K125" s="13">
        <v>0.0</v>
      </c>
      <c r="L125" s="17">
        <v>0.0</v>
      </c>
      <c r="M125" s="13">
        <v>0.0</v>
      </c>
      <c r="N125" s="17">
        <v>0.0</v>
      </c>
      <c r="O125" s="13">
        <v>0.0</v>
      </c>
      <c r="P125" s="17">
        <v>0.0</v>
      </c>
      <c r="Q125" s="13">
        <v>0.0</v>
      </c>
      <c r="R125" s="17">
        <v>0.0</v>
      </c>
      <c r="S125" s="13">
        <v>0.0</v>
      </c>
      <c r="T125" s="17">
        <v>0.0</v>
      </c>
      <c r="U125" s="13">
        <v>0.0</v>
      </c>
    </row>
    <row r="126" spans="1:21">
      <c r="A126" s="7" t="s">
        <v>230</v>
      </c>
      <c r="B126" s="7" t="s">
        <v>59</v>
      </c>
      <c r="C126" s="7" t="s">
        <v>84</v>
      </c>
      <c r="D126" s="7" t="s">
        <v>42</v>
      </c>
      <c r="E126" s="7">
        <v>19.15</v>
      </c>
      <c r="F126" s="13">
        <v>42.35</v>
      </c>
      <c r="G126" s="17">
        <f>IF($F$699=0,0,(F126/$F$699)*100)</f>
        <v>0.0030391042003915</v>
      </c>
      <c r="H126" s="17">
        <v>100.0</v>
      </c>
      <c r="I126" s="13">
        <v>42.35</v>
      </c>
      <c r="J126" s="17">
        <v>0.0</v>
      </c>
      <c r="K126" s="13">
        <v>0.0</v>
      </c>
      <c r="L126" s="17">
        <v>0.0</v>
      </c>
      <c r="M126" s="13">
        <v>0.0</v>
      </c>
      <c r="N126" s="17">
        <v>0.0</v>
      </c>
      <c r="O126" s="13">
        <v>0.0</v>
      </c>
      <c r="P126" s="17">
        <v>0.0</v>
      </c>
      <c r="Q126" s="13">
        <v>0.0</v>
      </c>
      <c r="R126" s="17">
        <v>0.0</v>
      </c>
      <c r="S126" s="13">
        <v>0.0</v>
      </c>
      <c r="T126" s="17">
        <v>0.0</v>
      </c>
      <c r="U126" s="13">
        <v>0.0</v>
      </c>
    </row>
    <row r="127" spans="1:21">
      <c r="A127" s="7" t="s">
        <v>231</v>
      </c>
      <c r="B127" s="7" t="s">
        <v>86</v>
      </c>
      <c r="C127" s="7" t="s">
        <v>87</v>
      </c>
      <c r="D127" s="7" t="s">
        <v>42</v>
      </c>
      <c r="E127" s="7">
        <v>19.15</v>
      </c>
      <c r="F127" s="13">
        <v>1537.06</v>
      </c>
      <c r="G127" s="17">
        <f>IF($F$699=0,0,(F127/$F$699)*100)</f>
        <v>0.11030190087966</v>
      </c>
      <c r="H127" s="17">
        <v>100.0</v>
      </c>
      <c r="I127" s="13">
        <v>1537.06</v>
      </c>
      <c r="J127" s="17">
        <v>0.0</v>
      </c>
      <c r="K127" s="13">
        <v>0.0</v>
      </c>
      <c r="L127" s="17">
        <v>0.0</v>
      </c>
      <c r="M127" s="13">
        <v>0.0</v>
      </c>
      <c r="N127" s="17">
        <v>0.0</v>
      </c>
      <c r="O127" s="13">
        <v>0.0</v>
      </c>
      <c r="P127" s="17">
        <v>0.0</v>
      </c>
      <c r="Q127" s="13">
        <v>0.0</v>
      </c>
      <c r="R127" s="17">
        <v>0.0</v>
      </c>
      <c r="S127" s="13">
        <v>0.0</v>
      </c>
      <c r="T127" s="17">
        <v>0.0</v>
      </c>
      <c r="U127" s="13">
        <v>0.0</v>
      </c>
    </row>
    <row r="128" spans="1:21">
      <c r="A128" s="7" t="s">
        <v>232</v>
      </c>
      <c r="B128" s="7" t="s">
        <v>89</v>
      </c>
      <c r="C128" s="7" t="s">
        <v>90</v>
      </c>
      <c r="D128" s="7" t="s">
        <v>42</v>
      </c>
      <c r="E128" s="7">
        <v>19.15</v>
      </c>
      <c r="F128" s="13">
        <v>5223.2</v>
      </c>
      <c r="G128" s="17">
        <f>IF($F$699=0,0,(F128/$F$699)*100)</f>
        <v>0.3748252434353</v>
      </c>
      <c r="H128" s="17">
        <v>100.0</v>
      </c>
      <c r="I128" s="13">
        <v>5223.2</v>
      </c>
      <c r="J128" s="17">
        <v>0.0</v>
      </c>
      <c r="K128" s="13">
        <v>0.0</v>
      </c>
      <c r="L128" s="17">
        <v>0.0</v>
      </c>
      <c r="M128" s="13">
        <v>0.0</v>
      </c>
      <c r="N128" s="17">
        <v>0.0</v>
      </c>
      <c r="O128" s="13">
        <v>0.0</v>
      </c>
      <c r="P128" s="17">
        <v>0.0</v>
      </c>
      <c r="Q128" s="13">
        <v>0.0</v>
      </c>
      <c r="R128" s="17">
        <v>0.0</v>
      </c>
      <c r="S128" s="13">
        <v>0.0</v>
      </c>
      <c r="T128" s="17">
        <v>0.0</v>
      </c>
      <c r="U128" s="13">
        <v>0.0</v>
      </c>
    </row>
    <row r="129" spans="1:21">
      <c r="A129" s="7" t="s">
        <v>233</v>
      </c>
      <c r="B129" s="7" t="s">
        <v>92</v>
      </c>
      <c r="C129" s="7" t="s">
        <v>93</v>
      </c>
      <c r="D129" s="7" t="s">
        <v>42</v>
      </c>
      <c r="E129" s="7">
        <v>19.15</v>
      </c>
      <c r="F129" s="13">
        <v>1696.05</v>
      </c>
      <c r="G129" s="17">
        <f>IF($F$699=0,0,(F129/$F$699)*100)</f>
        <v>0.12171127931698</v>
      </c>
      <c r="H129" s="17">
        <v>100.0</v>
      </c>
      <c r="I129" s="13">
        <v>1696.05</v>
      </c>
      <c r="J129" s="17">
        <v>0.0</v>
      </c>
      <c r="K129" s="13">
        <v>0.0</v>
      </c>
      <c r="L129" s="17">
        <v>0.0</v>
      </c>
      <c r="M129" s="13">
        <v>0.0</v>
      </c>
      <c r="N129" s="17">
        <v>0.0</v>
      </c>
      <c r="O129" s="13">
        <v>0.0</v>
      </c>
      <c r="P129" s="17">
        <v>0.0</v>
      </c>
      <c r="Q129" s="13">
        <v>0.0</v>
      </c>
      <c r="R129" s="17">
        <v>0.0</v>
      </c>
      <c r="S129" s="13">
        <v>0.0</v>
      </c>
      <c r="T129" s="17">
        <v>0.0</v>
      </c>
      <c r="U129" s="13">
        <v>0.0</v>
      </c>
    </row>
    <row r="130" spans="1:21">
      <c r="A130" s="7" t="s">
        <v>234</v>
      </c>
      <c r="B130" s="7" t="s">
        <v>95</v>
      </c>
      <c r="C130" s="7" t="s">
        <v>96</v>
      </c>
      <c r="D130" s="7" t="s">
        <v>42</v>
      </c>
      <c r="E130" s="7">
        <v>19.15</v>
      </c>
      <c r="F130" s="13">
        <v>1360.81</v>
      </c>
      <c r="G130" s="17">
        <f>IF($F$699=0,0,(F130/$F$699)*100)</f>
        <v>0.097653917046865</v>
      </c>
      <c r="H130" s="17">
        <v>100.0</v>
      </c>
      <c r="I130" s="13">
        <v>1360.81</v>
      </c>
      <c r="J130" s="17">
        <v>0.0</v>
      </c>
      <c r="K130" s="13">
        <v>0.0</v>
      </c>
      <c r="L130" s="17">
        <v>0.0</v>
      </c>
      <c r="M130" s="13">
        <v>0.0</v>
      </c>
      <c r="N130" s="17">
        <v>0.0</v>
      </c>
      <c r="O130" s="13">
        <v>0.0</v>
      </c>
      <c r="P130" s="17">
        <v>0.0</v>
      </c>
      <c r="Q130" s="13">
        <v>0.0</v>
      </c>
      <c r="R130" s="17">
        <v>0.0</v>
      </c>
      <c r="S130" s="13">
        <v>0.0</v>
      </c>
      <c r="T130" s="17">
        <v>0.0</v>
      </c>
      <c r="U130" s="13">
        <v>0.0</v>
      </c>
    </row>
    <row r="131" spans="1:21">
      <c r="A131" s="7" t="s">
        <v>235</v>
      </c>
      <c r="B131" s="7" t="s">
        <v>236</v>
      </c>
      <c r="C131" s="7" t="s">
        <v>237</v>
      </c>
      <c r="D131" s="7" t="s">
        <v>35</v>
      </c>
      <c r="E131" s="7">
        <v>2.0</v>
      </c>
      <c r="F131" s="13">
        <v>1297.72</v>
      </c>
      <c r="G131" s="17">
        <f>IF($F$699=0,0,(F131/$F$699)*100)</f>
        <v>0.093126477046801</v>
      </c>
      <c r="H131" s="17">
        <v>0.0</v>
      </c>
      <c r="I131" s="13">
        <v>0.0</v>
      </c>
      <c r="J131" s="17">
        <v>100.0</v>
      </c>
      <c r="K131" s="13">
        <v>1297.72</v>
      </c>
      <c r="L131" s="17">
        <v>0.0</v>
      </c>
      <c r="M131" s="13">
        <v>0.0</v>
      </c>
      <c r="N131" s="17">
        <v>0.0</v>
      </c>
      <c r="O131" s="13">
        <v>0.0</v>
      </c>
      <c r="P131" s="17">
        <v>0.0</v>
      </c>
      <c r="Q131" s="13">
        <v>0.0</v>
      </c>
      <c r="R131" s="17">
        <v>0.0</v>
      </c>
      <c r="S131" s="13">
        <v>0.0</v>
      </c>
      <c r="T131" s="17">
        <v>0.0</v>
      </c>
      <c r="U131" s="13">
        <v>0.0</v>
      </c>
    </row>
    <row r="132" spans="1:21">
      <c r="A132" s="6" t="s">
        <v>238</v>
      </c>
      <c r="B132" s="6" t="s">
        <v>238</v>
      </c>
      <c r="C132" s="6" t="s">
        <v>239</v>
      </c>
      <c r="D132" s="6" t="s">
        <v>27</v>
      </c>
      <c r="E132" s="6" t="s">
        <v>27</v>
      </c>
      <c r="F132" s="12">
        <f>SUM(F133,F134,F135,F136,F137,F138,F139,F140,F141,F142,F143,F144,F145)</f>
        <v>8559.31</v>
      </c>
      <c r="G132" s="16">
        <f>IF($F$699=0,0,(F132/$F$699)*100)</f>
        <v>0.61422986950302</v>
      </c>
      <c r="H132" s="16" t="s">
        <v>27</v>
      </c>
      <c r="I132" s="12" t="s">
        <v>27</v>
      </c>
      <c r="J132" s="16" t="s">
        <v>27</v>
      </c>
      <c r="K132" s="12" t="s">
        <v>27</v>
      </c>
      <c r="L132" s="16" t="s">
        <v>27</v>
      </c>
      <c r="M132" s="12" t="s">
        <v>27</v>
      </c>
      <c r="N132" s="16" t="s">
        <v>27</v>
      </c>
      <c r="O132" s="12" t="s">
        <v>27</v>
      </c>
      <c r="P132" s="16" t="s">
        <v>27</v>
      </c>
      <c r="Q132" s="12" t="s">
        <v>27</v>
      </c>
      <c r="R132" s="16" t="s">
        <v>27</v>
      </c>
      <c r="S132" s="12" t="s">
        <v>27</v>
      </c>
      <c r="T132" s="16" t="s">
        <v>27</v>
      </c>
      <c r="U132" s="12" t="s">
        <v>27</v>
      </c>
    </row>
    <row r="133" spans="1:21">
      <c r="A133" s="7" t="s">
        <v>240</v>
      </c>
      <c r="B133" s="7" t="s">
        <v>48</v>
      </c>
      <c r="C133" s="7" t="s">
        <v>78</v>
      </c>
      <c r="D133" s="7" t="s">
        <v>42</v>
      </c>
      <c r="E133" s="7">
        <v>30.64</v>
      </c>
      <c r="F133" s="13">
        <v>286.56</v>
      </c>
      <c r="G133" s="17">
        <f>IF($F$699=0,0,(F133/$F$699)*100)</f>
        <v>0.020564007075896</v>
      </c>
      <c r="H133" s="17">
        <v>100.0</v>
      </c>
      <c r="I133" s="13">
        <v>286.56</v>
      </c>
      <c r="J133" s="17">
        <v>0.0</v>
      </c>
      <c r="K133" s="13">
        <v>0.0</v>
      </c>
      <c r="L133" s="17">
        <v>0.0</v>
      </c>
      <c r="M133" s="13">
        <v>0.0</v>
      </c>
      <c r="N133" s="17">
        <v>0.0</v>
      </c>
      <c r="O133" s="13">
        <v>0.0</v>
      </c>
      <c r="P133" s="17">
        <v>0.0</v>
      </c>
      <c r="Q133" s="13">
        <v>0.0</v>
      </c>
      <c r="R133" s="17">
        <v>0.0</v>
      </c>
      <c r="S133" s="13">
        <v>0.0</v>
      </c>
      <c r="T133" s="17">
        <v>0.0</v>
      </c>
      <c r="U133" s="13">
        <v>0.0</v>
      </c>
    </row>
    <row r="134" spans="1:21">
      <c r="A134" s="7" t="s">
        <v>241</v>
      </c>
      <c r="B134" s="7" t="s">
        <v>51</v>
      </c>
      <c r="C134" s="7" t="s">
        <v>80</v>
      </c>
      <c r="D134" s="7" t="s">
        <v>53</v>
      </c>
      <c r="E134" s="7">
        <v>1.61</v>
      </c>
      <c r="F134" s="13">
        <v>20.81</v>
      </c>
      <c r="G134" s="17">
        <f>IF($F$699=0,0,(F134/$F$699)*100)</f>
        <v>0.0014933591124002</v>
      </c>
      <c r="H134" s="17">
        <v>100.0</v>
      </c>
      <c r="I134" s="13">
        <v>20.81</v>
      </c>
      <c r="J134" s="17">
        <v>0.0</v>
      </c>
      <c r="K134" s="13">
        <v>0.0</v>
      </c>
      <c r="L134" s="17">
        <v>0.0</v>
      </c>
      <c r="M134" s="13">
        <v>0.0</v>
      </c>
      <c r="N134" s="17">
        <v>0.0</v>
      </c>
      <c r="O134" s="13">
        <v>0.0</v>
      </c>
      <c r="P134" s="17">
        <v>0.0</v>
      </c>
      <c r="Q134" s="13">
        <v>0.0</v>
      </c>
      <c r="R134" s="17">
        <v>0.0</v>
      </c>
      <c r="S134" s="13">
        <v>0.0</v>
      </c>
      <c r="T134" s="17">
        <v>0.0</v>
      </c>
      <c r="U134" s="13">
        <v>0.0</v>
      </c>
    </row>
    <row r="135" spans="1:21">
      <c r="A135" s="7" t="s">
        <v>242</v>
      </c>
      <c r="B135" s="7" t="s">
        <v>55</v>
      </c>
      <c r="C135" s="7" t="s">
        <v>82</v>
      </c>
      <c r="D135" s="7" t="s">
        <v>57</v>
      </c>
      <c r="E135" s="7">
        <v>16.09</v>
      </c>
      <c r="F135" s="13">
        <v>64.01</v>
      </c>
      <c r="G135" s="17">
        <f>IF($F$699=0,0,(F135/$F$699)*100)</f>
        <v>0.0045934606816307</v>
      </c>
      <c r="H135" s="17">
        <v>100.0</v>
      </c>
      <c r="I135" s="13">
        <v>64.01</v>
      </c>
      <c r="J135" s="17">
        <v>0.0</v>
      </c>
      <c r="K135" s="13">
        <v>0.0</v>
      </c>
      <c r="L135" s="17">
        <v>0.0</v>
      </c>
      <c r="M135" s="13">
        <v>0.0</v>
      </c>
      <c r="N135" s="17">
        <v>0.0</v>
      </c>
      <c r="O135" s="13">
        <v>0.0</v>
      </c>
      <c r="P135" s="17">
        <v>0.0</v>
      </c>
      <c r="Q135" s="13">
        <v>0.0</v>
      </c>
      <c r="R135" s="17">
        <v>0.0</v>
      </c>
      <c r="S135" s="13">
        <v>0.0</v>
      </c>
      <c r="T135" s="17">
        <v>0.0</v>
      </c>
      <c r="U135" s="13">
        <v>0.0</v>
      </c>
    </row>
    <row r="136" spans="1:21">
      <c r="A136" s="7" t="s">
        <v>243</v>
      </c>
      <c r="B136" s="7" t="s">
        <v>59</v>
      </c>
      <c r="C136" s="7" t="s">
        <v>84</v>
      </c>
      <c r="D136" s="7" t="s">
        <v>42</v>
      </c>
      <c r="E136" s="7">
        <v>30.64</v>
      </c>
      <c r="F136" s="13">
        <v>67.77</v>
      </c>
      <c r="G136" s="17">
        <f>IF($F$699=0,0,(F136/$F$699)*100)</f>
        <v>0.0048632843367304</v>
      </c>
      <c r="H136" s="17">
        <v>100.0</v>
      </c>
      <c r="I136" s="13">
        <v>67.77</v>
      </c>
      <c r="J136" s="17">
        <v>0.0</v>
      </c>
      <c r="K136" s="13">
        <v>0.0</v>
      </c>
      <c r="L136" s="17">
        <v>0.0</v>
      </c>
      <c r="M136" s="13">
        <v>0.0</v>
      </c>
      <c r="N136" s="17">
        <v>0.0</v>
      </c>
      <c r="O136" s="13">
        <v>0.0</v>
      </c>
      <c r="P136" s="17">
        <v>0.0</v>
      </c>
      <c r="Q136" s="13">
        <v>0.0</v>
      </c>
      <c r="R136" s="17">
        <v>0.0</v>
      </c>
      <c r="S136" s="13">
        <v>0.0</v>
      </c>
      <c r="T136" s="17">
        <v>0.0</v>
      </c>
      <c r="U136" s="13">
        <v>0.0</v>
      </c>
    </row>
    <row r="137" spans="1:21">
      <c r="A137" s="7" t="s">
        <v>244</v>
      </c>
      <c r="B137" s="7" t="s">
        <v>89</v>
      </c>
      <c r="C137" s="7" t="s">
        <v>90</v>
      </c>
      <c r="D137" s="7" t="s">
        <v>42</v>
      </c>
      <c r="E137" s="7">
        <v>4.1</v>
      </c>
      <c r="F137" s="13">
        <v>1118.29</v>
      </c>
      <c r="G137" s="17">
        <f>IF($F$699=0,0,(F137/$F$699)*100)</f>
        <v>0.080250291292935</v>
      </c>
      <c r="H137" s="17">
        <v>100.0</v>
      </c>
      <c r="I137" s="13">
        <v>1118.29</v>
      </c>
      <c r="J137" s="17">
        <v>0.0</v>
      </c>
      <c r="K137" s="13">
        <v>0.0</v>
      </c>
      <c r="L137" s="17">
        <v>0.0</v>
      </c>
      <c r="M137" s="13">
        <v>0.0</v>
      </c>
      <c r="N137" s="17">
        <v>0.0</v>
      </c>
      <c r="O137" s="13">
        <v>0.0</v>
      </c>
      <c r="P137" s="17">
        <v>0.0</v>
      </c>
      <c r="Q137" s="13">
        <v>0.0</v>
      </c>
      <c r="R137" s="17">
        <v>0.0</v>
      </c>
      <c r="S137" s="13">
        <v>0.0</v>
      </c>
      <c r="T137" s="17">
        <v>0.0</v>
      </c>
      <c r="U137" s="13">
        <v>0.0</v>
      </c>
    </row>
    <row r="138" spans="1:21">
      <c r="A138" s="7" t="s">
        <v>245</v>
      </c>
      <c r="B138" s="7" t="s">
        <v>246</v>
      </c>
      <c r="C138" s="7" t="s">
        <v>247</v>
      </c>
      <c r="D138" s="7" t="s">
        <v>42</v>
      </c>
      <c r="E138" s="7">
        <v>26.54</v>
      </c>
      <c r="F138" s="13">
        <v>3083.67</v>
      </c>
      <c r="G138" s="17">
        <f>IF($F$699=0,0,(F138/$F$699)*100)</f>
        <v>0.22128912513864</v>
      </c>
      <c r="H138" s="17">
        <v>0.0</v>
      </c>
      <c r="I138" s="13">
        <v>0.0</v>
      </c>
      <c r="J138" s="17">
        <v>0.0</v>
      </c>
      <c r="K138" s="13">
        <v>0.0</v>
      </c>
      <c r="L138" s="17">
        <v>0.0</v>
      </c>
      <c r="M138" s="13">
        <v>0.0</v>
      </c>
      <c r="N138" s="17">
        <v>0.0</v>
      </c>
      <c r="O138" s="13">
        <v>0.0</v>
      </c>
      <c r="P138" s="17">
        <v>0.0</v>
      </c>
      <c r="Q138" s="13">
        <v>0.0</v>
      </c>
      <c r="R138" s="17">
        <v>0.0</v>
      </c>
      <c r="S138" s="13">
        <v>0.0</v>
      </c>
      <c r="T138" s="17">
        <v>100.0</v>
      </c>
      <c r="U138" s="13">
        <v>3083.67</v>
      </c>
    </row>
    <row r="139" spans="1:21">
      <c r="A139" s="7" t="s">
        <v>248</v>
      </c>
      <c r="B139" s="7" t="s">
        <v>118</v>
      </c>
      <c r="C139" s="7" t="s">
        <v>119</v>
      </c>
      <c r="D139" s="7" t="s">
        <v>100</v>
      </c>
      <c r="E139" s="7">
        <v>13.68</v>
      </c>
      <c r="F139" s="13">
        <v>219.71</v>
      </c>
      <c r="G139" s="17">
        <f>IF($F$699=0,0,(F139/$F$699)*100)</f>
        <v>0.015766743420732</v>
      </c>
      <c r="H139" s="17">
        <v>100.0</v>
      </c>
      <c r="I139" s="13">
        <v>219.71</v>
      </c>
      <c r="J139" s="17">
        <v>0.0</v>
      </c>
      <c r="K139" s="13">
        <v>0.0</v>
      </c>
      <c r="L139" s="17">
        <v>0.0</v>
      </c>
      <c r="M139" s="13">
        <v>0.0</v>
      </c>
      <c r="N139" s="17">
        <v>0.0</v>
      </c>
      <c r="O139" s="13">
        <v>0.0</v>
      </c>
      <c r="P139" s="17">
        <v>0.0</v>
      </c>
      <c r="Q139" s="13">
        <v>0.0</v>
      </c>
      <c r="R139" s="17">
        <v>0.0</v>
      </c>
      <c r="S139" s="13">
        <v>0.0</v>
      </c>
      <c r="T139" s="17">
        <v>0.0</v>
      </c>
      <c r="U139" s="13">
        <v>0.0</v>
      </c>
    </row>
    <row r="140" spans="1:21">
      <c r="A140" s="7" t="s">
        <v>249</v>
      </c>
      <c r="B140" s="7" t="s">
        <v>68</v>
      </c>
      <c r="C140" s="7" t="s">
        <v>121</v>
      </c>
      <c r="D140" s="7" t="s">
        <v>42</v>
      </c>
      <c r="E140" s="7">
        <v>30.64</v>
      </c>
      <c r="F140" s="13">
        <v>166.94</v>
      </c>
      <c r="G140" s="17">
        <f>IF($F$699=0,0,(F140/$F$699)*100)</f>
        <v>0.011979883239985</v>
      </c>
      <c r="H140" s="17">
        <v>100.0</v>
      </c>
      <c r="I140" s="13">
        <v>166.94</v>
      </c>
      <c r="J140" s="17">
        <v>0.0</v>
      </c>
      <c r="K140" s="13">
        <v>0.0</v>
      </c>
      <c r="L140" s="17">
        <v>0.0</v>
      </c>
      <c r="M140" s="13">
        <v>0.0</v>
      </c>
      <c r="N140" s="17">
        <v>0.0</v>
      </c>
      <c r="O140" s="13">
        <v>0.0</v>
      </c>
      <c r="P140" s="17">
        <v>0.0</v>
      </c>
      <c r="Q140" s="13">
        <v>0.0</v>
      </c>
      <c r="R140" s="17">
        <v>0.0</v>
      </c>
      <c r="S140" s="13">
        <v>0.0</v>
      </c>
      <c r="T140" s="17">
        <v>0.0</v>
      </c>
      <c r="U140" s="13">
        <v>0.0</v>
      </c>
    </row>
    <row r="141" spans="1:21">
      <c r="A141" s="7" t="s">
        <v>250</v>
      </c>
      <c r="B141" s="7" t="s">
        <v>71</v>
      </c>
      <c r="C141" s="7" t="s">
        <v>123</v>
      </c>
      <c r="D141" s="7" t="s">
        <v>42</v>
      </c>
      <c r="E141" s="7">
        <v>30.64</v>
      </c>
      <c r="F141" s="13">
        <v>414.49</v>
      </c>
      <c r="G141" s="17">
        <f>IF($F$699=0,0,(F141/$F$699)*100)</f>
        <v>0.029744469894221</v>
      </c>
      <c r="H141" s="17">
        <v>100.0</v>
      </c>
      <c r="I141" s="13">
        <v>414.49</v>
      </c>
      <c r="J141" s="17">
        <v>0.0</v>
      </c>
      <c r="K141" s="13">
        <v>0.0</v>
      </c>
      <c r="L141" s="17">
        <v>0.0</v>
      </c>
      <c r="M141" s="13">
        <v>0.0</v>
      </c>
      <c r="N141" s="17">
        <v>0.0</v>
      </c>
      <c r="O141" s="13">
        <v>0.0</v>
      </c>
      <c r="P141" s="17">
        <v>0.0</v>
      </c>
      <c r="Q141" s="13">
        <v>0.0</v>
      </c>
      <c r="R141" s="17">
        <v>0.0</v>
      </c>
      <c r="S141" s="13">
        <v>0.0</v>
      </c>
      <c r="T141" s="17">
        <v>0.0</v>
      </c>
      <c r="U141" s="13">
        <v>0.0</v>
      </c>
    </row>
    <row r="142" spans="1:21">
      <c r="A142" s="7" t="s">
        <v>251</v>
      </c>
      <c r="B142" s="7" t="s">
        <v>252</v>
      </c>
      <c r="C142" s="7" t="s">
        <v>253</v>
      </c>
      <c r="D142" s="7" t="s">
        <v>100</v>
      </c>
      <c r="E142" s="7">
        <v>2.02</v>
      </c>
      <c r="F142" s="13">
        <v>2561.57</v>
      </c>
      <c r="G142" s="17">
        <f>IF($F$699=0,0,(F142/$F$699)*100)</f>
        <v>0.18382238834939</v>
      </c>
      <c r="H142" s="17">
        <v>0.0</v>
      </c>
      <c r="I142" s="13">
        <v>0.0</v>
      </c>
      <c r="J142" s="17">
        <v>100.0</v>
      </c>
      <c r="K142" s="13">
        <v>2561.57</v>
      </c>
      <c r="L142" s="17">
        <v>0.0</v>
      </c>
      <c r="M142" s="13">
        <v>0.0</v>
      </c>
      <c r="N142" s="17">
        <v>0.0</v>
      </c>
      <c r="O142" s="13">
        <v>0.0</v>
      </c>
      <c r="P142" s="17">
        <v>0.0</v>
      </c>
      <c r="Q142" s="13">
        <v>0.0</v>
      </c>
      <c r="R142" s="17">
        <v>0.0</v>
      </c>
      <c r="S142" s="13">
        <v>0.0</v>
      </c>
      <c r="T142" s="17">
        <v>0.0</v>
      </c>
      <c r="U142" s="13">
        <v>0.0</v>
      </c>
    </row>
    <row r="143" spans="1:21">
      <c r="A143" s="7" t="s">
        <v>254</v>
      </c>
      <c r="B143" s="7" t="s">
        <v>108</v>
      </c>
      <c r="C143" s="7" t="s">
        <v>109</v>
      </c>
      <c r="D143" s="7" t="s">
        <v>42</v>
      </c>
      <c r="E143" s="7">
        <v>30.64</v>
      </c>
      <c r="F143" s="13">
        <v>228.26</v>
      </c>
      <c r="G143" s="17">
        <f>IF($F$699=0,0,(F143/$F$699)*100)</f>
        <v>0.016380305189643</v>
      </c>
      <c r="H143" s="17">
        <v>0.0</v>
      </c>
      <c r="I143" s="13">
        <v>0.0</v>
      </c>
      <c r="J143" s="17">
        <v>0.0</v>
      </c>
      <c r="K143" s="13">
        <v>0.0</v>
      </c>
      <c r="L143" s="17">
        <v>0.0</v>
      </c>
      <c r="M143" s="13">
        <v>0.0</v>
      </c>
      <c r="N143" s="17">
        <v>0.0</v>
      </c>
      <c r="O143" s="13">
        <v>0.0</v>
      </c>
      <c r="P143" s="17">
        <v>0.0</v>
      </c>
      <c r="Q143" s="13">
        <v>0.0</v>
      </c>
      <c r="R143" s="17">
        <v>0.0</v>
      </c>
      <c r="S143" s="13">
        <v>0.0</v>
      </c>
      <c r="T143" s="17">
        <v>100.0</v>
      </c>
      <c r="U143" s="13">
        <v>228.26</v>
      </c>
    </row>
    <row r="144" spans="1:21">
      <c r="A144" s="7" t="s">
        <v>255</v>
      </c>
      <c r="B144" s="7" t="s">
        <v>111</v>
      </c>
      <c r="C144" s="7" t="s">
        <v>112</v>
      </c>
      <c r="D144" s="7" t="s">
        <v>42</v>
      </c>
      <c r="E144" s="7">
        <v>4.1</v>
      </c>
      <c r="F144" s="13">
        <v>141.78</v>
      </c>
      <c r="G144" s="17">
        <f>IF($F$699=0,0,(F144/$F$699)*100)</f>
        <v>0.01017436112235</v>
      </c>
      <c r="H144" s="17">
        <v>100.0</v>
      </c>
      <c r="I144" s="13">
        <v>141.78</v>
      </c>
      <c r="J144" s="17">
        <v>0.0</v>
      </c>
      <c r="K144" s="13">
        <v>0.0</v>
      </c>
      <c r="L144" s="17">
        <v>0.0</v>
      </c>
      <c r="M144" s="13">
        <v>0.0</v>
      </c>
      <c r="N144" s="17">
        <v>0.0</v>
      </c>
      <c r="O144" s="13">
        <v>0.0</v>
      </c>
      <c r="P144" s="17">
        <v>0.0</v>
      </c>
      <c r="Q144" s="13">
        <v>0.0</v>
      </c>
      <c r="R144" s="17">
        <v>0.0</v>
      </c>
      <c r="S144" s="13">
        <v>0.0</v>
      </c>
      <c r="T144" s="17">
        <v>0.0</v>
      </c>
      <c r="U144" s="13">
        <v>0.0</v>
      </c>
    </row>
    <row r="145" spans="1:21">
      <c r="A145" s="7" t="s">
        <v>256</v>
      </c>
      <c r="B145" s="7" t="s">
        <v>115</v>
      </c>
      <c r="C145" s="7" t="s">
        <v>116</v>
      </c>
      <c r="D145" s="7" t="s">
        <v>42</v>
      </c>
      <c r="E145" s="7">
        <v>4.1</v>
      </c>
      <c r="F145" s="13">
        <v>185.45</v>
      </c>
      <c r="G145" s="17">
        <f>IF($F$699=0,0,(F145/$F$699)*100)</f>
        <v>0.013308190648468</v>
      </c>
      <c r="H145" s="17">
        <v>100.0</v>
      </c>
      <c r="I145" s="13">
        <v>185.45</v>
      </c>
      <c r="J145" s="17">
        <v>0.0</v>
      </c>
      <c r="K145" s="13">
        <v>0.0</v>
      </c>
      <c r="L145" s="17">
        <v>0.0</v>
      </c>
      <c r="M145" s="13">
        <v>0.0</v>
      </c>
      <c r="N145" s="17">
        <v>0.0</v>
      </c>
      <c r="O145" s="13">
        <v>0.0</v>
      </c>
      <c r="P145" s="17">
        <v>0.0</v>
      </c>
      <c r="Q145" s="13">
        <v>0.0</v>
      </c>
      <c r="R145" s="17">
        <v>0.0</v>
      </c>
      <c r="S145" s="13">
        <v>0.0</v>
      </c>
      <c r="T145" s="17">
        <v>0.0</v>
      </c>
      <c r="U145" s="13">
        <v>0.0</v>
      </c>
    </row>
    <row r="146" spans="1:21">
      <c r="A146" s="6" t="s">
        <v>257</v>
      </c>
      <c r="B146" s="6" t="s">
        <v>257</v>
      </c>
      <c r="C146" s="6" t="s">
        <v>258</v>
      </c>
      <c r="D146" s="6" t="s">
        <v>27</v>
      </c>
      <c r="E146" s="6" t="s">
        <v>27</v>
      </c>
      <c r="F146" s="12">
        <f>SUM(F147,F148,F149,F150,F151,F152,F153,F154,F155,F156)</f>
        <v>9724.32</v>
      </c>
      <c r="G146" s="16">
        <f>IF($F$699=0,0,(F146/$F$699)*100)</f>
        <v>0.69783286323379</v>
      </c>
      <c r="H146" s="16" t="s">
        <v>27</v>
      </c>
      <c r="I146" s="12" t="s">
        <v>27</v>
      </c>
      <c r="J146" s="16" t="s">
        <v>27</v>
      </c>
      <c r="K146" s="12" t="s">
        <v>27</v>
      </c>
      <c r="L146" s="16" t="s">
        <v>27</v>
      </c>
      <c r="M146" s="12" t="s">
        <v>27</v>
      </c>
      <c r="N146" s="16" t="s">
        <v>27</v>
      </c>
      <c r="O146" s="12" t="s">
        <v>27</v>
      </c>
      <c r="P146" s="16" t="s">
        <v>27</v>
      </c>
      <c r="Q146" s="12" t="s">
        <v>27</v>
      </c>
      <c r="R146" s="16" t="s">
        <v>27</v>
      </c>
      <c r="S146" s="12" t="s">
        <v>27</v>
      </c>
      <c r="T146" s="16" t="s">
        <v>27</v>
      </c>
      <c r="U146" s="12" t="s">
        <v>27</v>
      </c>
    </row>
    <row r="147" spans="1:21">
      <c r="A147" s="7" t="s">
        <v>259</v>
      </c>
      <c r="B147" s="7" t="s">
        <v>260</v>
      </c>
      <c r="C147" s="7" t="s">
        <v>261</v>
      </c>
      <c r="D147" s="7" t="s">
        <v>42</v>
      </c>
      <c r="E147" s="7">
        <v>19.15</v>
      </c>
      <c r="F147" s="13">
        <v>1229.04</v>
      </c>
      <c r="G147" s="17">
        <f>IF($F$699=0,0,(F147/$F$699)*100)</f>
        <v>0.088197889644608</v>
      </c>
      <c r="H147" s="17">
        <v>0.0</v>
      </c>
      <c r="I147" s="13">
        <v>0.0</v>
      </c>
      <c r="J147" s="17">
        <v>100.0</v>
      </c>
      <c r="K147" s="13">
        <v>1229.04</v>
      </c>
      <c r="L147" s="17">
        <v>0.0</v>
      </c>
      <c r="M147" s="13">
        <v>0.0</v>
      </c>
      <c r="N147" s="17">
        <v>0.0</v>
      </c>
      <c r="O147" s="13">
        <v>0.0</v>
      </c>
      <c r="P147" s="17">
        <v>0.0</v>
      </c>
      <c r="Q147" s="13">
        <v>0.0</v>
      </c>
      <c r="R147" s="17">
        <v>0.0</v>
      </c>
      <c r="S147" s="13">
        <v>0.0</v>
      </c>
      <c r="T147" s="17">
        <v>0.0</v>
      </c>
      <c r="U147" s="13">
        <v>0.0</v>
      </c>
    </row>
    <row r="148" spans="1:21">
      <c r="A148" s="7" t="s">
        <v>262</v>
      </c>
      <c r="B148" s="7" t="s">
        <v>263</v>
      </c>
      <c r="C148" s="7" t="s">
        <v>264</v>
      </c>
      <c r="D148" s="7" t="s">
        <v>35</v>
      </c>
      <c r="E148" s="7">
        <v>3.0</v>
      </c>
      <c r="F148" s="13">
        <v>2491.79</v>
      </c>
      <c r="G148" s="17">
        <f>IF($F$699=0,0,(F148/$F$699)*100)</f>
        <v>0.17881486317576</v>
      </c>
      <c r="H148" s="17">
        <v>0.0</v>
      </c>
      <c r="I148" s="13">
        <v>0.0</v>
      </c>
      <c r="J148" s="17">
        <v>100.0</v>
      </c>
      <c r="K148" s="13">
        <v>2491.79</v>
      </c>
      <c r="L148" s="17">
        <v>0.0</v>
      </c>
      <c r="M148" s="13">
        <v>0.0</v>
      </c>
      <c r="N148" s="17">
        <v>0.0</v>
      </c>
      <c r="O148" s="13">
        <v>0.0</v>
      </c>
      <c r="P148" s="17">
        <v>0.0</v>
      </c>
      <c r="Q148" s="13">
        <v>0.0</v>
      </c>
      <c r="R148" s="17">
        <v>0.0</v>
      </c>
      <c r="S148" s="13">
        <v>0.0</v>
      </c>
      <c r="T148" s="17">
        <v>0.0</v>
      </c>
      <c r="U148" s="13">
        <v>0.0</v>
      </c>
    </row>
    <row r="149" spans="1:21">
      <c r="A149" s="7" t="s">
        <v>265</v>
      </c>
      <c r="B149" s="7" t="s">
        <v>266</v>
      </c>
      <c r="C149" s="7" t="s">
        <v>267</v>
      </c>
      <c r="D149" s="7" t="s">
        <v>42</v>
      </c>
      <c r="E149" s="7">
        <v>19.15</v>
      </c>
      <c r="F149" s="13">
        <v>4513.23</v>
      </c>
      <c r="G149" s="17">
        <f>IF($F$699=0,0,(F149/$F$699)*100)</f>
        <v>0.32387665290042</v>
      </c>
      <c r="H149" s="17">
        <v>0.0</v>
      </c>
      <c r="I149" s="13">
        <v>0.0</v>
      </c>
      <c r="J149" s="17">
        <v>100.0</v>
      </c>
      <c r="K149" s="13">
        <v>4513.23</v>
      </c>
      <c r="L149" s="17">
        <v>0.0</v>
      </c>
      <c r="M149" s="13">
        <v>0.0</v>
      </c>
      <c r="N149" s="17">
        <v>0.0</v>
      </c>
      <c r="O149" s="13">
        <v>0.0</v>
      </c>
      <c r="P149" s="17">
        <v>0.0</v>
      </c>
      <c r="Q149" s="13">
        <v>0.0</v>
      </c>
      <c r="R149" s="17">
        <v>0.0</v>
      </c>
      <c r="S149" s="13">
        <v>0.0</v>
      </c>
      <c r="T149" s="17">
        <v>0.0</v>
      </c>
      <c r="U149" s="13">
        <v>0.0</v>
      </c>
    </row>
    <row r="150" spans="1:21">
      <c r="A150" s="7" t="s">
        <v>268</v>
      </c>
      <c r="B150" s="7" t="s">
        <v>269</v>
      </c>
      <c r="C150" s="7" t="s">
        <v>270</v>
      </c>
      <c r="D150" s="7" t="s">
        <v>100</v>
      </c>
      <c r="E150" s="7">
        <v>9.36</v>
      </c>
      <c r="F150" s="13">
        <v>649.53</v>
      </c>
      <c r="G150" s="17">
        <f>IF($F$699=0,0,(F150/$F$699)*100)</f>
        <v>0.046611318802368</v>
      </c>
      <c r="H150" s="17">
        <v>0.0</v>
      </c>
      <c r="I150" s="13">
        <v>0.0</v>
      </c>
      <c r="J150" s="17">
        <v>100.0</v>
      </c>
      <c r="K150" s="13">
        <v>649.53</v>
      </c>
      <c r="L150" s="17">
        <v>0.0</v>
      </c>
      <c r="M150" s="13">
        <v>0.0</v>
      </c>
      <c r="N150" s="17">
        <v>0.0</v>
      </c>
      <c r="O150" s="13">
        <v>0.0</v>
      </c>
      <c r="P150" s="17">
        <v>0.0</v>
      </c>
      <c r="Q150" s="13">
        <v>0.0</v>
      </c>
      <c r="R150" s="17">
        <v>0.0</v>
      </c>
      <c r="S150" s="13">
        <v>0.0</v>
      </c>
      <c r="T150" s="17">
        <v>0.0</v>
      </c>
      <c r="U150" s="13">
        <v>0.0</v>
      </c>
    </row>
    <row r="151" spans="1:21">
      <c r="A151" s="7" t="s">
        <v>271</v>
      </c>
      <c r="B151" s="7" t="s">
        <v>272</v>
      </c>
      <c r="C151" s="7" t="s">
        <v>273</v>
      </c>
      <c r="D151" s="7" t="s">
        <v>100</v>
      </c>
      <c r="E151" s="7">
        <v>3.03</v>
      </c>
      <c r="F151" s="13">
        <v>231.53</v>
      </c>
      <c r="G151" s="17">
        <f>IF($F$699=0,0,(F151/$F$699)*100)</f>
        <v>0.016614965655647</v>
      </c>
      <c r="H151" s="17">
        <v>0.0</v>
      </c>
      <c r="I151" s="13">
        <v>0.0</v>
      </c>
      <c r="J151" s="17">
        <v>100.0</v>
      </c>
      <c r="K151" s="13">
        <v>231.53</v>
      </c>
      <c r="L151" s="17">
        <v>0.0</v>
      </c>
      <c r="M151" s="13">
        <v>0.0</v>
      </c>
      <c r="N151" s="17">
        <v>0.0</v>
      </c>
      <c r="O151" s="13">
        <v>0.0</v>
      </c>
      <c r="P151" s="17">
        <v>0.0</v>
      </c>
      <c r="Q151" s="13">
        <v>0.0</v>
      </c>
      <c r="R151" s="17">
        <v>0.0</v>
      </c>
      <c r="S151" s="13">
        <v>0.0</v>
      </c>
      <c r="T151" s="17">
        <v>0.0</v>
      </c>
      <c r="U151" s="13">
        <v>0.0</v>
      </c>
    </row>
    <row r="152" spans="1:21">
      <c r="A152" s="7" t="s">
        <v>274</v>
      </c>
      <c r="B152" s="7" t="s">
        <v>275</v>
      </c>
      <c r="C152" s="7" t="s">
        <v>276</v>
      </c>
      <c r="D152" s="7" t="s">
        <v>100</v>
      </c>
      <c r="E152" s="7">
        <v>9.0</v>
      </c>
      <c r="F152" s="13">
        <v>303.1</v>
      </c>
      <c r="G152" s="17">
        <f>IF($F$699=0,0,(F152/$F$699)*100)</f>
        <v>0.021750944111893</v>
      </c>
      <c r="H152" s="17">
        <v>0.0</v>
      </c>
      <c r="I152" s="13">
        <v>0.0</v>
      </c>
      <c r="J152" s="17">
        <v>100.0</v>
      </c>
      <c r="K152" s="13">
        <v>303.1</v>
      </c>
      <c r="L152" s="17">
        <v>0.0</v>
      </c>
      <c r="M152" s="13">
        <v>0.0</v>
      </c>
      <c r="N152" s="17">
        <v>0.0</v>
      </c>
      <c r="O152" s="13">
        <v>0.0</v>
      </c>
      <c r="P152" s="17">
        <v>0.0</v>
      </c>
      <c r="Q152" s="13">
        <v>0.0</v>
      </c>
      <c r="R152" s="17">
        <v>0.0</v>
      </c>
      <c r="S152" s="13">
        <v>0.0</v>
      </c>
      <c r="T152" s="17">
        <v>0.0</v>
      </c>
      <c r="U152" s="13">
        <v>0.0</v>
      </c>
    </row>
    <row r="153" spans="1:21">
      <c r="A153" s="7" t="s">
        <v>277</v>
      </c>
      <c r="B153" s="7" t="s">
        <v>278</v>
      </c>
      <c r="C153" s="7" t="s">
        <v>279</v>
      </c>
      <c r="D153" s="7" t="s">
        <v>35</v>
      </c>
      <c r="E153" s="7">
        <v>1.0</v>
      </c>
      <c r="F153" s="13">
        <v>43.53</v>
      </c>
      <c r="G153" s="17">
        <f>IF($F$699=0,0,(F153/$F$699)*100)</f>
        <v>0.0031237829006621</v>
      </c>
      <c r="H153" s="17">
        <v>0.0</v>
      </c>
      <c r="I153" s="13">
        <v>0.0</v>
      </c>
      <c r="J153" s="17">
        <v>100.0</v>
      </c>
      <c r="K153" s="13">
        <v>43.53</v>
      </c>
      <c r="L153" s="17">
        <v>0.0</v>
      </c>
      <c r="M153" s="13">
        <v>0.0</v>
      </c>
      <c r="N153" s="17">
        <v>0.0</v>
      </c>
      <c r="O153" s="13">
        <v>0.0</v>
      </c>
      <c r="P153" s="17">
        <v>0.0</v>
      </c>
      <c r="Q153" s="13">
        <v>0.0</v>
      </c>
      <c r="R153" s="17">
        <v>0.0</v>
      </c>
      <c r="S153" s="13">
        <v>0.0</v>
      </c>
      <c r="T153" s="17">
        <v>0.0</v>
      </c>
      <c r="U153" s="13">
        <v>0.0</v>
      </c>
    </row>
    <row r="154" spans="1:21">
      <c r="A154" s="7" t="s">
        <v>280</v>
      </c>
      <c r="B154" s="7" t="s">
        <v>281</v>
      </c>
      <c r="C154" s="7" t="s">
        <v>282</v>
      </c>
      <c r="D154" s="7" t="s">
        <v>35</v>
      </c>
      <c r="E154" s="7">
        <v>2.0</v>
      </c>
      <c r="F154" s="13">
        <v>74.77</v>
      </c>
      <c r="G154" s="17">
        <f>IF($F$699=0,0,(F154/$F$699)*100)</f>
        <v>0.0053656156095223</v>
      </c>
      <c r="H154" s="17">
        <v>0.0</v>
      </c>
      <c r="I154" s="13">
        <v>0.0</v>
      </c>
      <c r="J154" s="17">
        <v>100.0</v>
      </c>
      <c r="K154" s="13">
        <v>74.77</v>
      </c>
      <c r="L154" s="17">
        <v>0.0</v>
      </c>
      <c r="M154" s="13">
        <v>0.0</v>
      </c>
      <c r="N154" s="17">
        <v>0.0</v>
      </c>
      <c r="O154" s="13">
        <v>0.0</v>
      </c>
      <c r="P154" s="17">
        <v>0.0</v>
      </c>
      <c r="Q154" s="13">
        <v>0.0</v>
      </c>
      <c r="R154" s="17">
        <v>0.0</v>
      </c>
      <c r="S154" s="13">
        <v>0.0</v>
      </c>
      <c r="T154" s="17">
        <v>0.0</v>
      </c>
      <c r="U154" s="13">
        <v>0.0</v>
      </c>
    </row>
    <row r="155" spans="1:21">
      <c r="A155" s="7" t="s">
        <v>283</v>
      </c>
      <c r="B155" s="7" t="s">
        <v>284</v>
      </c>
      <c r="C155" s="7" t="s">
        <v>285</v>
      </c>
      <c r="D155" s="7" t="s">
        <v>100</v>
      </c>
      <c r="E155" s="7">
        <v>6.8</v>
      </c>
      <c r="F155" s="13">
        <v>159.88</v>
      </c>
      <c r="G155" s="17">
        <f>IF($F$699=0,0,(F155/$F$699)*100)</f>
        <v>0.011473246270569</v>
      </c>
      <c r="H155" s="17">
        <v>0.0</v>
      </c>
      <c r="I155" s="13">
        <v>0.0</v>
      </c>
      <c r="J155" s="17">
        <v>100.0</v>
      </c>
      <c r="K155" s="13">
        <v>159.88</v>
      </c>
      <c r="L155" s="17">
        <v>0.0</v>
      </c>
      <c r="M155" s="13">
        <v>0.0</v>
      </c>
      <c r="N155" s="17">
        <v>0.0</v>
      </c>
      <c r="O155" s="13">
        <v>0.0</v>
      </c>
      <c r="P155" s="17">
        <v>0.0</v>
      </c>
      <c r="Q155" s="13">
        <v>0.0</v>
      </c>
      <c r="R155" s="17">
        <v>0.0</v>
      </c>
      <c r="S155" s="13">
        <v>0.0</v>
      </c>
      <c r="T155" s="17">
        <v>0.0</v>
      </c>
      <c r="U155" s="13">
        <v>0.0</v>
      </c>
    </row>
    <row r="156" spans="1:21">
      <c r="A156" s="7" t="s">
        <v>286</v>
      </c>
      <c r="B156" s="7" t="s">
        <v>287</v>
      </c>
      <c r="C156" s="7" t="s">
        <v>288</v>
      </c>
      <c r="D156" s="7" t="s">
        <v>100</v>
      </c>
      <c r="E156" s="7">
        <v>2.2</v>
      </c>
      <c r="F156" s="13">
        <v>27.92</v>
      </c>
      <c r="G156" s="17">
        <f>IF($F$699=0,0,(F156/$F$699)*100)</f>
        <v>0.002003584162336</v>
      </c>
      <c r="H156" s="17">
        <v>0.0</v>
      </c>
      <c r="I156" s="13">
        <v>0.0</v>
      </c>
      <c r="J156" s="17">
        <v>100.0</v>
      </c>
      <c r="K156" s="13">
        <v>27.92</v>
      </c>
      <c r="L156" s="17">
        <v>0.0</v>
      </c>
      <c r="M156" s="13">
        <v>0.0</v>
      </c>
      <c r="N156" s="17">
        <v>0.0</v>
      </c>
      <c r="O156" s="13">
        <v>0.0</v>
      </c>
      <c r="P156" s="17">
        <v>0.0</v>
      </c>
      <c r="Q156" s="13">
        <v>0.0</v>
      </c>
      <c r="R156" s="17">
        <v>0.0</v>
      </c>
      <c r="S156" s="13">
        <v>0.0</v>
      </c>
      <c r="T156" s="17">
        <v>0.0</v>
      </c>
      <c r="U156" s="13">
        <v>0.0</v>
      </c>
    </row>
    <row r="157" spans="1:21">
      <c r="A157" s="6" t="s">
        <v>289</v>
      </c>
      <c r="B157" s="6" t="s">
        <v>289</v>
      </c>
      <c r="C157" s="6" t="s">
        <v>290</v>
      </c>
      <c r="D157" s="6" t="s">
        <v>27</v>
      </c>
      <c r="E157" s="6" t="s">
        <v>27</v>
      </c>
      <c r="F157" s="12">
        <f>SUM(F158,F169,F182)</f>
        <v>26808.22</v>
      </c>
      <c r="G157" s="16">
        <f>IF($F$699=0,0,(F157/$F$699)*100)</f>
        <v>1.9238010391268</v>
      </c>
      <c r="H157" s="16" t="s">
        <v>27</v>
      </c>
      <c r="I157" s="12" t="s">
        <v>27</v>
      </c>
      <c r="J157" s="16" t="s">
        <v>27</v>
      </c>
      <c r="K157" s="12" t="s">
        <v>27</v>
      </c>
      <c r="L157" s="16" t="s">
        <v>27</v>
      </c>
      <c r="M157" s="12" t="s">
        <v>27</v>
      </c>
      <c r="N157" s="16" t="s">
        <v>27</v>
      </c>
      <c r="O157" s="12" t="s">
        <v>27</v>
      </c>
      <c r="P157" s="16" t="s">
        <v>27</v>
      </c>
      <c r="Q157" s="12" t="s">
        <v>27</v>
      </c>
      <c r="R157" s="16" t="s">
        <v>27</v>
      </c>
      <c r="S157" s="12" t="s">
        <v>27</v>
      </c>
      <c r="T157" s="16" t="s">
        <v>27</v>
      </c>
      <c r="U157" s="12" t="s">
        <v>27</v>
      </c>
    </row>
    <row r="158" spans="1:21">
      <c r="A158" s="6" t="s">
        <v>291</v>
      </c>
      <c r="B158" s="6" t="s">
        <v>291</v>
      </c>
      <c r="C158" s="6" t="s">
        <v>179</v>
      </c>
      <c r="D158" s="6" t="s">
        <v>27</v>
      </c>
      <c r="E158" s="6" t="s">
        <v>27</v>
      </c>
      <c r="F158" s="12">
        <f>SUM(F159,F160,F161,F162,F163,F164,F165,F166,F167,F168)</f>
        <v>12687.06</v>
      </c>
      <c r="G158" s="16">
        <f>IF($F$699=0,0,(F158/$F$699)*100)</f>
        <v>0.91044385682689</v>
      </c>
      <c r="H158" s="16" t="s">
        <v>27</v>
      </c>
      <c r="I158" s="12" t="s">
        <v>27</v>
      </c>
      <c r="J158" s="16" t="s">
        <v>27</v>
      </c>
      <c r="K158" s="12" t="s">
        <v>27</v>
      </c>
      <c r="L158" s="16" t="s">
        <v>27</v>
      </c>
      <c r="M158" s="12" t="s">
        <v>27</v>
      </c>
      <c r="N158" s="16" t="s">
        <v>27</v>
      </c>
      <c r="O158" s="12" t="s">
        <v>27</v>
      </c>
      <c r="P158" s="16" t="s">
        <v>27</v>
      </c>
      <c r="Q158" s="12" t="s">
        <v>27</v>
      </c>
      <c r="R158" s="16" t="s">
        <v>27</v>
      </c>
      <c r="S158" s="12" t="s">
        <v>27</v>
      </c>
      <c r="T158" s="16" t="s">
        <v>27</v>
      </c>
      <c r="U158" s="12" t="s">
        <v>27</v>
      </c>
    </row>
    <row r="159" spans="1:21">
      <c r="A159" s="7" t="s">
        <v>292</v>
      </c>
      <c r="B159" s="7" t="s">
        <v>48</v>
      </c>
      <c r="C159" s="7" t="s">
        <v>78</v>
      </c>
      <c r="D159" s="7" t="s">
        <v>42</v>
      </c>
      <c r="E159" s="7">
        <v>19.15</v>
      </c>
      <c r="F159" s="13">
        <v>179.1</v>
      </c>
      <c r="G159" s="17">
        <f>IF($F$699=0,0,(F159/$F$699)*100)</f>
        <v>0.012852504422435</v>
      </c>
      <c r="H159" s="17">
        <v>100.0</v>
      </c>
      <c r="I159" s="13">
        <v>179.1</v>
      </c>
      <c r="J159" s="17">
        <v>0.0</v>
      </c>
      <c r="K159" s="13">
        <v>0.0</v>
      </c>
      <c r="L159" s="17">
        <v>0.0</v>
      </c>
      <c r="M159" s="13">
        <v>0.0</v>
      </c>
      <c r="N159" s="17">
        <v>0.0</v>
      </c>
      <c r="O159" s="13">
        <v>0.0</v>
      </c>
      <c r="P159" s="17">
        <v>0.0</v>
      </c>
      <c r="Q159" s="13">
        <v>0.0</v>
      </c>
      <c r="R159" s="17">
        <v>0.0</v>
      </c>
      <c r="S159" s="13">
        <v>0.0</v>
      </c>
      <c r="T159" s="17">
        <v>0.0</v>
      </c>
      <c r="U159" s="13">
        <v>0.0</v>
      </c>
    </row>
    <row r="160" spans="1:21">
      <c r="A160" s="7" t="s">
        <v>293</v>
      </c>
      <c r="B160" s="7" t="s">
        <v>51</v>
      </c>
      <c r="C160" s="7" t="s">
        <v>80</v>
      </c>
      <c r="D160" s="7" t="s">
        <v>53</v>
      </c>
      <c r="E160" s="7">
        <v>1.01</v>
      </c>
      <c r="F160" s="13">
        <v>13.06</v>
      </c>
      <c r="G160" s="17">
        <f>IF($F$699=0,0,(F160/$F$699)*100)</f>
        <v>0.00093720663180904</v>
      </c>
      <c r="H160" s="17">
        <v>100.0</v>
      </c>
      <c r="I160" s="13">
        <v>13.06</v>
      </c>
      <c r="J160" s="17">
        <v>0.0</v>
      </c>
      <c r="K160" s="13">
        <v>0.0</v>
      </c>
      <c r="L160" s="17">
        <v>0.0</v>
      </c>
      <c r="M160" s="13">
        <v>0.0</v>
      </c>
      <c r="N160" s="17">
        <v>0.0</v>
      </c>
      <c r="O160" s="13">
        <v>0.0</v>
      </c>
      <c r="P160" s="17">
        <v>0.0</v>
      </c>
      <c r="Q160" s="13">
        <v>0.0</v>
      </c>
      <c r="R160" s="17">
        <v>0.0</v>
      </c>
      <c r="S160" s="13">
        <v>0.0</v>
      </c>
      <c r="T160" s="17">
        <v>0.0</v>
      </c>
      <c r="U160" s="13">
        <v>0.0</v>
      </c>
    </row>
    <row r="161" spans="1:21">
      <c r="A161" s="7" t="s">
        <v>294</v>
      </c>
      <c r="B161" s="7" t="s">
        <v>55</v>
      </c>
      <c r="C161" s="7" t="s">
        <v>82</v>
      </c>
      <c r="D161" s="7" t="s">
        <v>57</v>
      </c>
      <c r="E161" s="7">
        <v>10.05</v>
      </c>
      <c r="F161" s="13">
        <v>39.99</v>
      </c>
      <c r="G161" s="17">
        <f>IF($F$699=0,0,(F161/$F$699)*100)</f>
        <v>0.0028697467998502</v>
      </c>
      <c r="H161" s="17">
        <v>100.0</v>
      </c>
      <c r="I161" s="13">
        <v>39.99</v>
      </c>
      <c r="J161" s="17">
        <v>0.0</v>
      </c>
      <c r="K161" s="13">
        <v>0.0</v>
      </c>
      <c r="L161" s="17">
        <v>0.0</v>
      </c>
      <c r="M161" s="13">
        <v>0.0</v>
      </c>
      <c r="N161" s="17">
        <v>0.0</v>
      </c>
      <c r="O161" s="13">
        <v>0.0</v>
      </c>
      <c r="P161" s="17">
        <v>0.0</v>
      </c>
      <c r="Q161" s="13">
        <v>0.0</v>
      </c>
      <c r="R161" s="17">
        <v>0.0</v>
      </c>
      <c r="S161" s="13">
        <v>0.0</v>
      </c>
      <c r="T161" s="17">
        <v>0.0</v>
      </c>
      <c r="U161" s="13">
        <v>0.0</v>
      </c>
    </row>
    <row r="162" spans="1:21">
      <c r="A162" s="7" t="s">
        <v>295</v>
      </c>
      <c r="B162" s="7" t="s">
        <v>59</v>
      </c>
      <c r="C162" s="7" t="s">
        <v>84</v>
      </c>
      <c r="D162" s="7" t="s">
        <v>42</v>
      </c>
      <c r="E162" s="7">
        <v>19.15</v>
      </c>
      <c r="F162" s="13">
        <v>42.35</v>
      </c>
      <c r="G162" s="17">
        <f>IF($F$699=0,0,(F162/$F$699)*100)</f>
        <v>0.0030391042003915</v>
      </c>
      <c r="H162" s="17">
        <v>100.0</v>
      </c>
      <c r="I162" s="13">
        <v>42.35</v>
      </c>
      <c r="J162" s="17">
        <v>0.0</v>
      </c>
      <c r="K162" s="13">
        <v>0.0</v>
      </c>
      <c r="L162" s="17">
        <v>0.0</v>
      </c>
      <c r="M162" s="13">
        <v>0.0</v>
      </c>
      <c r="N162" s="17">
        <v>0.0</v>
      </c>
      <c r="O162" s="13">
        <v>0.0</v>
      </c>
      <c r="P162" s="17">
        <v>0.0</v>
      </c>
      <c r="Q162" s="13">
        <v>0.0</v>
      </c>
      <c r="R162" s="17">
        <v>0.0</v>
      </c>
      <c r="S162" s="13">
        <v>0.0</v>
      </c>
      <c r="T162" s="17">
        <v>0.0</v>
      </c>
      <c r="U162" s="13">
        <v>0.0</v>
      </c>
    </row>
    <row r="163" spans="1:21">
      <c r="A163" s="7" t="s">
        <v>296</v>
      </c>
      <c r="B163" s="7" t="s">
        <v>86</v>
      </c>
      <c r="C163" s="7" t="s">
        <v>87</v>
      </c>
      <c r="D163" s="7" t="s">
        <v>42</v>
      </c>
      <c r="E163" s="7">
        <v>19.15</v>
      </c>
      <c r="F163" s="13">
        <v>1537.06</v>
      </c>
      <c r="G163" s="17">
        <f>IF($F$699=0,0,(F163/$F$699)*100)</f>
        <v>0.11030190087966</v>
      </c>
      <c r="H163" s="17">
        <v>100.0</v>
      </c>
      <c r="I163" s="13">
        <v>1537.06</v>
      </c>
      <c r="J163" s="17">
        <v>0.0</v>
      </c>
      <c r="K163" s="13">
        <v>0.0</v>
      </c>
      <c r="L163" s="17">
        <v>0.0</v>
      </c>
      <c r="M163" s="13">
        <v>0.0</v>
      </c>
      <c r="N163" s="17">
        <v>0.0</v>
      </c>
      <c r="O163" s="13">
        <v>0.0</v>
      </c>
      <c r="P163" s="17">
        <v>0.0</v>
      </c>
      <c r="Q163" s="13">
        <v>0.0</v>
      </c>
      <c r="R163" s="17">
        <v>0.0</v>
      </c>
      <c r="S163" s="13">
        <v>0.0</v>
      </c>
      <c r="T163" s="17">
        <v>0.0</v>
      </c>
      <c r="U163" s="13">
        <v>0.0</v>
      </c>
    </row>
    <row r="164" spans="1:21">
      <c r="A164" s="7" t="s">
        <v>297</v>
      </c>
      <c r="B164" s="7" t="s">
        <v>89</v>
      </c>
      <c r="C164" s="7" t="s">
        <v>90</v>
      </c>
      <c r="D164" s="7" t="s">
        <v>42</v>
      </c>
      <c r="E164" s="7">
        <v>19.15</v>
      </c>
      <c r="F164" s="13">
        <v>5223.2</v>
      </c>
      <c r="G164" s="17">
        <f>IF($F$699=0,0,(F164/$F$699)*100)</f>
        <v>0.3748252434353</v>
      </c>
      <c r="H164" s="17">
        <v>100.0</v>
      </c>
      <c r="I164" s="13">
        <v>5223.2</v>
      </c>
      <c r="J164" s="17">
        <v>0.0</v>
      </c>
      <c r="K164" s="13">
        <v>0.0</v>
      </c>
      <c r="L164" s="17">
        <v>0.0</v>
      </c>
      <c r="M164" s="13">
        <v>0.0</v>
      </c>
      <c r="N164" s="17">
        <v>0.0</v>
      </c>
      <c r="O164" s="13">
        <v>0.0</v>
      </c>
      <c r="P164" s="17">
        <v>0.0</v>
      </c>
      <c r="Q164" s="13">
        <v>0.0</v>
      </c>
      <c r="R164" s="17">
        <v>0.0</v>
      </c>
      <c r="S164" s="13">
        <v>0.0</v>
      </c>
      <c r="T164" s="17">
        <v>0.0</v>
      </c>
      <c r="U164" s="13">
        <v>0.0</v>
      </c>
    </row>
    <row r="165" spans="1:21">
      <c r="A165" s="7" t="s">
        <v>298</v>
      </c>
      <c r="B165" s="7" t="s">
        <v>92</v>
      </c>
      <c r="C165" s="7" t="s">
        <v>93</v>
      </c>
      <c r="D165" s="7" t="s">
        <v>42</v>
      </c>
      <c r="E165" s="7">
        <v>19.15</v>
      </c>
      <c r="F165" s="13">
        <v>1696.05</v>
      </c>
      <c r="G165" s="17">
        <f>IF($F$699=0,0,(F165/$F$699)*100)</f>
        <v>0.12171127931698</v>
      </c>
      <c r="H165" s="17">
        <v>100.0</v>
      </c>
      <c r="I165" s="13">
        <v>1696.05</v>
      </c>
      <c r="J165" s="17">
        <v>0.0</v>
      </c>
      <c r="K165" s="13">
        <v>0.0</v>
      </c>
      <c r="L165" s="17">
        <v>0.0</v>
      </c>
      <c r="M165" s="13">
        <v>0.0</v>
      </c>
      <c r="N165" s="17">
        <v>0.0</v>
      </c>
      <c r="O165" s="13">
        <v>0.0</v>
      </c>
      <c r="P165" s="17">
        <v>0.0</v>
      </c>
      <c r="Q165" s="13">
        <v>0.0</v>
      </c>
      <c r="R165" s="17">
        <v>0.0</v>
      </c>
      <c r="S165" s="13">
        <v>0.0</v>
      </c>
      <c r="T165" s="17">
        <v>0.0</v>
      </c>
      <c r="U165" s="13">
        <v>0.0</v>
      </c>
    </row>
    <row r="166" spans="1:21">
      <c r="A166" s="7" t="s">
        <v>299</v>
      </c>
      <c r="B166" s="7" t="s">
        <v>95</v>
      </c>
      <c r="C166" s="7" t="s">
        <v>96</v>
      </c>
      <c r="D166" s="7" t="s">
        <v>42</v>
      </c>
      <c r="E166" s="7">
        <v>19.15</v>
      </c>
      <c r="F166" s="13">
        <v>1360.81</v>
      </c>
      <c r="G166" s="17">
        <f>IF($F$699=0,0,(F166/$F$699)*100)</f>
        <v>0.097653917046865</v>
      </c>
      <c r="H166" s="17">
        <v>100.0</v>
      </c>
      <c r="I166" s="13">
        <v>1360.81</v>
      </c>
      <c r="J166" s="17">
        <v>0.0</v>
      </c>
      <c r="K166" s="13">
        <v>0.0</v>
      </c>
      <c r="L166" s="17">
        <v>0.0</v>
      </c>
      <c r="M166" s="13">
        <v>0.0</v>
      </c>
      <c r="N166" s="17">
        <v>0.0</v>
      </c>
      <c r="O166" s="13">
        <v>0.0</v>
      </c>
      <c r="P166" s="17">
        <v>0.0</v>
      </c>
      <c r="Q166" s="13">
        <v>0.0</v>
      </c>
      <c r="R166" s="17">
        <v>0.0</v>
      </c>
      <c r="S166" s="13">
        <v>0.0</v>
      </c>
      <c r="T166" s="17">
        <v>0.0</v>
      </c>
      <c r="U166" s="13">
        <v>0.0</v>
      </c>
    </row>
    <row r="167" spans="1:21">
      <c r="A167" s="7" t="s">
        <v>300</v>
      </c>
      <c r="B167" s="7" t="s">
        <v>225</v>
      </c>
      <c r="C167" s="7" t="s">
        <v>226</v>
      </c>
      <c r="D167" s="7" t="s">
        <v>35</v>
      </c>
      <c r="E167" s="7">
        <v>2.0</v>
      </c>
      <c r="F167" s="13">
        <v>1297.72</v>
      </c>
      <c r="G167" s="17">
        <f>IF($F$699=0,0,(F167/$F$699)*100)</f>
        <v>0.093126477046801</v>
      </c>
      <c r="H167" s="17">
        <v>0.0</v>
      </c>
      <c r="I167" s="13">
        <v>0.0</v>
      </c>
      <c r="J167" s="17">
        <v>100.0</v>
      </c>
      <c r="K167" s="13">
        <v>1297.72</v>
      </c>
      <c r="L167" s="17">
        <v>0.0</v>
      </c>
      <c r="M167" s="13">
        <v>0.0</v>
      </c>
      <c r="N167" s="17">
        <v>0.0</v>
      </c>
      <c r="O167" s="13">
        <v>0.0</v>
      </c>
      <c r="P167" s="17">
        <v>0.0</v>
      </c>
      <c r="Q167" s="13">
        <v>0.0</v>
      </c>
      <c r="R167" s="17">
        <v>0.0</v>
      </c>
      <c r="S167" s="13">
        <v>0.0</v>
      </c>
      <c r="T167" s="17">
        <v>0.0</v>
      </c>
      <c r="U167" s="13">
        <v>0.0</v>
      </c>
    </row>
    <row r="168" spans="1:21">
      <c r="A168" s="7" t="s">
        <v>301</v>
      </c>
      <c r="B168" s="7" t="s">
        <v>236</v>
      </c>
      <c r="C168" s="7" t="s">
        <v>237</v>
      </c>
      <c r="D168" s="7" t="s">
        <v>35</v>
      </c>
      <c r="E168" s="7">
        <v>2.0</v>
      </c>
      <c r="F168" s="13">
        <v>1297.72</v>
      </c>
      <c r="G168" s="17">
        <f>IF($F$699=0,0,(F168/$F$699)*100)</f>
        <v>0.093126477046801</v>
      </c>
      <c r="H168" s="17">
        <v>0.0</v>
      </c>
      <c r="I168" s="13">
        <v>0.0</v>
      </c>
      <c r="J168" s="17">
        <v>100.0</v>
      </c>
      <c r="K168" s="13">
        <v>1297.72</v>
      </c>
      <c r="L168" s="17">
        <v>0.0</v>
      </c>
      <c r="M168" s="13">
        <v>0.0</v>
      </c>
      <c r="N168" s="17">
        <v>0.0</v>
      </c>
      <c r="O168" s="13">
        <v>0.0</v>
      </c>
      <c r="P168" s="17">
        <v>0.0</v>
      </c>
      <c r="Q168" s="13">
        <v>0.0</v>
      </c>
      <c r="R168" s="17">
        <v>0.0</v>
      </c>
      <c r="S168" s="13">
        <v>0.0</v>
      </c>
      <c r="T168" s="17">
        <v>0.0</v>
      </c>
      <c r="U168" s="13">
        <v>0.0</v>
      </c>
    </row>
    <row r="169" spans="1:21">
      <c r="A169" s="6" t="s">
        <v>302</v>
      </c>
      <c r="B169" s="6" t="s">
        <v>302</v>
      </c>
      <c r="C169" s="6" t="s">
        <v>239</v>
      </c>
      <c r="D169" s="6" t="s">
        <v>27</v>
      </c>
      <c r="E169" s="6" t="s">
        <v>27</v>
      </c>
      <c r="F169" s="12">
        <f>SUM(F170,F171,F172,F173,F174,F175,F176,F177,F178,F179,F180,F181)</f>
        <v>4396.84</v>
      </c>
      <c r="G169" s="16">
        <f>IF($F$699=0,0,(F169/$F$699)*100)</f>
        <v>0.3155243190661</v>
      </c>
      <c r="H169" s="16" t="s">
        <v>27</v>
      </c>
      <c r="I169" s="12" t="s">
        <v>27</v>
      </c>
      <c r="J169" s="16" t="s">
        <v>27</v>
      </c>
      <c r="K169" s="12" t="s">
        <v>27</v>
      </c>
      <c r="L169" s="16" t="s">
        <v>27</v>
      </c>
      <c r="M169" s="12" t="s">
        <v>27</v>
      </c>
      <c r="N169" s="16" t="s">
        <v>27</v>
      </c>
      <c r="O169" s="12" t="s">
        <v>27</v>
      </c>
      <c r="P169" s="16" t="s">
        <v>27</v>
      </c>
      <c r="Q169" s="12" t="s">
        <v>27</v>
      </c>
      <c r="R169" s="16" t="s">
        <v>27</v>
      </c>
      <c r="S169" s="12" t="s">
        <v>27</v>
      </c>
      <c r="T169" s="16" t="s">
        <v>27</v>
      </c>
      <c r="U169" s="12" t="s">
        <v>27</v>
      </c>
    </row>
    <row r="170" spans="1:21">
      <c r="A170" s="7" t="s">
        <v>303</v>
      </c>
      <c r="B170" s="7" t="s">
        <v>48</v>
      </c>
      <c r="C170" s="7" t="s">
        <v>78</v>
      </c>
      <c r="D170" s="7" t="s">
        <v>42</v>
      </c>
      <c r="E170" s="7">
        <v>4.4</v>
      </c>
      <c r="F170" s="13">
        <v>41.16</v>
      </c>
      <c r="G170" s="17">
        <f>IF($F$699=0,0,(F170/$F$699)*100)</f>
        <v>0.0029537078840169</v>
      </c>
      <c r="H170" s="17">
        <v>100.0</v>
      </c>
      <c r="I170" s="13">
        <v>41.16</v>
      </c>
      <c r="J170" s="17">
        <v>0.0</v>
      </c>
      <c r="K170" s="13">
        <v>0.0</v>
      </c>
      <c r="L170" s="17">
        <v>0.0</v>
      </c>
      <c r="M170" s="13">
        <v>0.0</v>
      </c>
      <c r="N170" s="17">
        <v>0.0</v>
      </c>
      <c r="O170" s="13">
        <v>0.0</v>
      </c>
      <c r="P170" s="17">
        <v>0.0</v>
      </c>
      <c r="Q170" s="13">
        <v>0.0</v>
      </c>
      <c r="R170" s="17">
        <v>0.0</v>
      </c>
      <c r="S170" s="13">
        <v>0.0</v>
      </c>
      <c r="T170" s="17">
        <v>0.0</v>
      </c>
      <c r="U170" s="13">
        <v>0.0</v>
      </c>
    </row>
    <row r="171" spans="1:21">
      <c r="A171" s="7" t="s">
        <v>304</v>
      </c>
      <c r="B171" s="7" t="s">
        <v>51</v>
      </c>
      <c r="C171" s="7" t="s">
        <v>80</v>
      </c>
      <c r="D171" s="7" t="s">
        <v>53</v>
      </c>
      <c r="E171" s="7">
        <v>0.22</v>
      </c>
      <c r="F171" s="13">
        <v>2.86</v>
      </c>
      <c r="G171" s="17">
        <f>IF($F$699=0,0,(F171/$F$699)*100)</f>
        <v>0.00020523820574072</v>
      </c>
      <c r="H171" s="17">
        <v>100.0</v>
      </c>
      <c r="I171" s="13">
        <v>2.86</v>
      </c>
      <c r="J171" s="17">
        <v>0.0</v>
      </c>
      <c r="K171" s="13">
        <v>0.0</v>
      </c>
      <c r="L171" s="17">
        <v>0.0</v>
      </c>
      <c r="M171" s="13">
        <v>0.0</v>
      </c>
      <c r="N171" s="17">
        <v>0.0</v>
      </c>
      <c r="O171" s="13">
        <v>0.0</v>
      </c>
      <c r="P171" s="17">
        <v>0.0</v>
      </c>
      <c r="Q171" s="13">
        <v>0.0</v>
      </c>
      <c r="R171" s="17">
        <v>0.0</v>
      </c>
      <c r="S171" s="13">
        <v>0.0</v>
      </c>
      <c r="T171" s="17">
        <v>0.0</v>
      </c>
      <c r="U171" s="13">
        <v>0.0</v>
      </c>
    </row>
    <row r="172" spans="1:21">
      <c r="A172" s="7" t="s">
        <v>305</v>
      </c>
      <c r="B172" s="7" t="s">
        <v>55</v>
      </c>
      <c r="C172" s="7" t="s">
        <v>82</v>
      </c>
      <c r="D172" s="7" t="s">
        <v>57</v>
      </c>
      <c r="E172" s="7">
        <v>2.15</v>
      </c>
      <c r="F172" s="13">
        <v>8.57</v>
      </c>
      <c r="G172" s="17">
        <f>IF($F$699=0,0,(F172/$F$699)*100)</f>
        <v>0.00061499700111818</v>
      </c>
      <c r="H172" s="17">
        <v>100.0</v>
      </c>
      <c r="I172" s="13">
        <v>8.57</v>
      </c>
      <c r="J172" s="17">
        <v>0.0</v>
      </c>
      <c r="K172" s="13">
        <v>0.0</v>
      </c>
      <c r="L172" s="17">
        <v>0.0</v>
      </c>
      <c r="M172" s="13">
        <v>0.0</v>
      </c>
      <c r="N172" s="17">
        <v>0.0</v>
      </c>
      <c r="O172" s="13">
        <v>0.0</v>
      </c>
      <c r="P172" s="17">
        <v>0.0</v>
      </c>
      <c r="Q172" s="13">
        <v>0.0</v>
      </c>
      <c r="R172" s="17">
        <v>0.0</v>
      </c>
      <c r="S172" s="13">
        <v>0.0</v>
      </c>
      <c r="T172" s="17">
        <v>0.0</v>
      </c>
      <c r="U172" s="13">
        <v>0.0</v>
      </c>
    </row>
    <row r="173" spans="1:21">
      <c r="A173" s="7" t="s">
        <v>306</v>
      </c>
      <c r="B173" s="7" t="s">
        <v>59</v>
      </c>
      <c r="C173" s="7" t="s">
        <v>84</v>
      </c>
      <c r="D173" s="7" t="s">
        <v>42</v>
      </c>
      <c r="E173" s="7">
        <v>4.1</v>
      </c>
      <c r="F173" s="13">
        <v>9.07</v>
      </c>
      <c r="G173" s="17">
        <f>IF($F$699=0,0,(F173/$F$699)*100)</f>
        <v>0.00065087780631761</v>
      </c>
      <c r="H173" s="17">
        <v>100.0</v>
      </c>
      <c r="I173" s="13">
        <v>9.07</v>
      </c>
      <c r="J173" s="17">
        <v>0.0</v>
      </c>
      <c r="K173" s="13">
        <v>0.0</v>
      </c>
      <c r="L173" s="17">
        <v>0.0</v>
      </c>
      <c r="M173" s="13">
        <v>0.0</v>
      </c>
      <c r="N173" s="17">
        <v>0.0</v>
      </c>
      <c r="O173" s="13">
        <v>0.0</v>
      </c>
      <c r="P173" s="17">
        <v>0.0</v>
      </c>
      <c r="Q173" s="13">
        <v>0.0</v>
      </c>
      <c r="R173" s="17">
        <v>0.0</v>
      </c>
      <c r="S173" s="13">
        <v>0.0</v>
      </c>
      <c r="T173" s="17">
        <v>0.0</v>
      </c>
      <c r="U173" s="13">
        <v>0.0</v>
      </c>
    </row>
    <row r="174" spans="1:21">
      <c r="A174" s="7" t="s">
        <v>307</v>
      </c>
      <c r="B174" s="7" t="s">
        <v>89</v>
      </c>
      <c r="C174" s="7" t="s">
        <v>90</v>
      </c>
      <c r="D174" s="7" t="s">
        <v>42</v>
      </c>
      <c r="E174" s="7">
        <v>4.1</v>
      </c>
      <c r="F174" s="13">
        <v>1118.29</v>
      </c>
      <c r="G174" s="17">
        <f>IF($F$699=0,0,(F174/$F$699)*100)</f>
        <v>0.080250291292935</v>
      </c>
      <c r="H174" s="17">
        <v>100.0</v>
      </c>
      <c r="I174" s="13">
        <v>1118.29</v>
      </c>
      <c r="J174" s="17">
        <v>0.0</v>
      </c>
      <c r="K174" s="13">
        <v>0.0</v>
      </c>
      <c r="L174" s="17">
        <v>0.0</v>
      </c>
      <c r="M174" s="13">
        <v>0.0</v>
      </c>
      <c r="N174" s="17">
        <v>0.0</v>
      </c>
      <c r="O174" s="13">
        <v>0.0</v>
      </c>
      <c r="P174" s="17">
        <v>0.0</v>
      </c>
      <c r="Q174" s="13">
        <v>0.0</v>
      </c>
      <c r="R174" s="17">
        <v>0.0</v>
      </c>
      <c r="S174" s="13">
        <v>0.0</v>
      </c>
      <c r="T174" s="17">
        <v>0.0</v>
      </c>
      <c r="U174" s="13">
        <v>0.0</v>
      </c>
    </row>
    <row r="175" spans="1:21">
      <c r="A175" s="7" t="s">
        <v>308</v>
      </c>
      <c r="B175" s="7" t="s">
        <v>118</v>
      </c>
      <c r="C175" s="7" t="s">
        <v>119</v>
      </c>
      <c r="D175" s="7" t="s">
        <v>100</v>
      </c>
      <c r="E175" s="7">
        <v>13.68</v>
      </c>
      <c r="F175" s="13">
        <v>219.71</v>
      </c>
      <c r="G175" s="17">
        <f>IF($F$699=0,0,(F175/$F$699)*100)</f>
        <v>0.015766743420732</v>
      </c>
      <c r="H175" s="17">
        <v>100.0</v>
      </c>
      <c r="I175" s="13">
        <v>219.71</v>
      </c>
      <c r="J175" s="17">
        <v>0.0</v>
      </c>
      <c r="K175" s="13">
        <v>0.0</v>
      </c>
      <c r="L175" s="17">
        <v>0.0</v>
      </c>
      <c r="M175" s="13">
        <v>0.0</v>
      </c>
      <c r="N175" s="17">
        <v>0.0</v>
      </c>
      <c r="O175" s="13">
        <v>0.0</v>
      </c>
      <c r="P175" s="17">
        <v>0.0</v>
      </c>
      <c r="Q175" s="13">
        <v>0.0</v>
      </c>
      <c r="R175" s="17">
        <v>0.0</v>
      </c>
      <c r="S175" s="13">
        <v>0.0</v>
      </c>
      <c r="T175" s="17">
        <v>0.0</v>
      </c>
      <c r="U175" s="13">
        <v>0.0</v>
      </c>
    </row>
    <row r="176" spans="1:21">
      <c r="A176" s="7" t="s">
        <v>309</v>
      </c>
      <c r="B176" s="7" t="s">
        <v>68</v>
      </c>
      <c r="C176" s="7" t="s">
        <v>121</v>
      </c>
      <c r="D176" s="7" t="s">
        <v>42</v>
      </c>
      <c r="E176" s="7">
        <v>4.1</v>
      </c>
      <c r="F176" s="13">
        <v>22.35</v>
      </c>
      <c r="G176" s="17">
        <f>IF($F$699=0,0,(F176/$F$699)*100)</f>
        <v>0.0016038719924144</v>
      </c>
      <c r="H176" s="17">
        <v>100.0</v>
      </c>
      <c r="I176" s="13">
        <v>22.35</v>
      </c>
      <c r="J176" s="17">
        <v>0.0</v>
      </c>
      <c r="K176" s="13">
        <v>0.0</v>
      </c>
      <c r="L176" s="17">
        <v>0.0</v>
      </c>
      <c r="M176" s="13">
        <v>0.0</v>
      </c>
      <c r="N176" s="17">
        <v>0.0</v>
      </c>
      <c r="O176" s="13">
        <v>0.0</v>
      </c>
      <c r="P176" s="17">
        <v>0.0</v>
      </c>
      <c r="Q176" s="13">
        <v>0.0</v>
      </c>
      <c r="R176" s="17">
        <v>0.0</v>
      </c>
      <c r="S176" s="13">
        <v>0.0</v>
      </c>
      <c r="T176" s="17">
        <v>0.0</v>
      </c>
      <c r="U176" s="13">
        <v>0.0</v>
      </c>
    </row>
    <row r="177" spans="1:21">
      <c r="A177" s="7" t="s">
        <v>310</v>
      </c>
      <c r="B177" s="7" t="s">
        <v>71</v>
      </c>
      <c r="C177" s="7" t="s">
        <v>123</v>
      </c>
      <c r="D177" s="7" t="s">
        <v>42</v>
      </c>
      <c r="E177" s="7">
        <v>4.1</v>
      </c>
      <c r="F177" s="13">
        <v>55.47</v>
      </c>
      <c r="G177" s="17">
        <f>IF($F$699=0,0,(F177/$F$699)*100)</f>
        <v>0.0039806165288245</v>
      </c>
      <c r="H177" s="17">
        <v>100.0</v>
      </c>
      <c r="I177" s="13">
        <v>55.47</v>
      </c>
      <c r="J177" s="17">
        <v>0.0</v>
      </c>
      <c r="K177" s="13">
        <v>0.0</v>
      </c>
      <c r="L177" s="17">
        <v>0.0</v>
      </c>
      <c r="M177" s="13">
        <v>0.0</v>
      </c>
      <c r="N177" s="17">
        <v>0.0</v>
      </c>
      <c r="O177" s="13">
        <v>0.0</v>
      </c>
      <c r="P177" s="17">
        <v>0.0</v>
      </c>
      <c r="Q177" s="13">
        <v>0.0</v>
      </c>
      <c r="R177" s="17">
        <v>0.0</v>
      </c>
      <c r="S177" s="13">
        <v>0.0</v>
      </c>
      <c r="T177" s="17">
        <v>0.0</v>
      </c>
      <c r="U177" s="13">
        <v>0.0</v>
      </c>
    </row>
    <row r="178" spans="1:21">
      <c r="A178" s="7" t="s">
        <v>311</v>
      </c>
      <c r="B178" s="7" t="s">
        <v>108</v>
      </c>
      <c r="C178" s="7" t="s">
        <v>109</v>
      </c>
      <c r="D178" s="7" t="s">
        <v>42</v>
      </c>
      <c r="E178" s="7">
        <v>4.1</v>
      </c>
      <c r="F178" s="13">
        <v>30.56</v>
      </c>
      <c r="G178" s="17">
        <f>IF($F$699=0,0,(F178/$F$699)*100)</f>
        <v>0.002193034813789</v>
      </c>
      <c r="H178" s="17">
        <v>0.0</v>
      </c>
      <c r="I178" s="13">
        <v>0.0</v>
      </c>
      <c r="J178" s="17">
        <v>0.0</v>
      </c>
      <c r="K178" s="13">
        <v>0.0</v>
      </c>
      <c r="L178" s="17">
        <v>0.0</v>
      </c>
      <c r="M178" s="13">
        <v>0.0</v>
      </c>
      <c r="N178" s="17">
        <v>0.0</v>
      </c>
      <c r="O178" s="13">
        <v>0.0</v>
      </c>
      <c r="P178" s="17">
        <v>0.0</v>
      </c>
      <c r="Q178" s="13">
        <v>0.0</v>
      </c>
      <c r="R178" s="17">
        <v>0.0</v>
      </c>
      <c r="S178" s="13">
        <v>0.0</v>
      </c>
      <c r="T178" s="17">
        <v>100.0</v>
      </c>
      <c r="U178" s="13">
        <v>30.56</v>
      </c>
    </row>
    <row r="179" spans="1:21">
      <c r="A179" s="7" t="s">
        <v>312</v>
      </c>
      <c r="B179" s="7" t="s">
        <v>111</v>
      </c>
      <c r="C179" s="7" t="s">
        <v>112</v>
      </c>
      <c r="D179" s="7" t="s">
        <v>42</v>
      </c>
      <c r="E179" s="7">
        <v>4.1</v>
      </c>
      <c r="F179" s="13">
        <v>141.78</v>
      </c>
      <c r="G179" s="17">
        <f>IF($F$699=0,0,(F179/$F$699)*100)</f>
        <v>0.01017436112235</v>
      </c>
      <c r="H179" s="17">
        <v>100.0</v>
      </c>
      <c r="I179" s="13">
        <v>141.78</v>
      </c>
      <c r="J179" s="17">
        <v>0.0</v>
      </c>
      <c r="K179" s="13">
        <v>0.0</v>
      </c>
      <c r="L179" s="17">
        <v>0.0</v>
      </c>
      <c r="M179" s="13">
        <v>0.0</v>
      </c>
      <c r="N179" s="17">
        <v>0.0</v>
      </c>
      <c r="O179" s="13">
        <v>0.0</v>
      </c>
      <c r="P179" s="17">
        <v>0.0</v>
      </c>
      <c r="Q179" s="13">
        <v>0.0</v>
      </c>
      <c r="R179" s="17">
        <v>0.0</v>
      </c>
      <c r="S179" s="13">
        <v>0.0</v>
      </c>
      <c r="T179" s="17">
        <v>0.0</v>
      </c>
      <c r="U179" s="13">
        <v>0.0</v>
      </c>
    </row>
    <row r="180" spans="1:21">
      <c r="A180" s="7" t="s">
        <v>313</v>
      </c>
      <c r="B180" s="7" t="s">
        <v>115</v>
      </c>
      <c r="C180" s="7" t="s">
        <v>116</v>
      </c>
      <c r="D180" s="7" t="s">
        <v>42</v>
      </c>
      <c r="E180" s="7">
        <v>4.1</v>
      </c>
      <c r="F180" s="13">
        <v>185.45</v>
      </c>
      <c r="G180" s="17">
        <f>IF($F$699=0,0,(F180/$F$699)*100)</f>
        <v>0.013308190648468</v>
      </c>
      <c r="H180" s="17">
        <v>100.0</v>
      </c>
      <c r="I180" s="13">
        <v>185.45</v>
      </c>
      <c r="J180" s="17">
        <v>0.0</v>
      </c>
      <c r="K180" s="13">
        <v>0.0</v>
      </c>
      <c r="L180" s="17">
        <v>0.0</v>
      </c>
      <c r="M180" s="13">
        <v>0.0</v>
      </c>
      <c r="N180" s="17">
        <v>0.0</v>
      </c>
      <c r="O180" s="13">
        <v>0.0</v>
      </c>
      <c r="P180" s="17">
        <v>0.0</v>
      </c>
      <c r="Q180" s="13">
        <v>0.0</v>
      </c>
      <c r="R180" s="17">
        <v>0.0</v>
      </c>
      <c r="S180" s="13">
        <v>0.0</v>
      </c>
      <c r="T180" s="17">
        <v>0.0</v>
      </c>
      <c r="U180" s="13">
        <v>0.0</v>
      </c>
    </row>
    <row r="181" spans="1:21">
      <c r="A181" s="7" t="s">
        <v>314</v>
      </c>
      <c r="B181" s="7" t="s">
        <v>252</v>
      </c>
      <c r="C181" s="7" t="s">
        <v>253</v>
      </c>
      <c r="D181" s="7" t="s">
        <v>100</v>
      </c>
      <c r="E181" s="7">
        <v>2.02</v>
      </c>
      <c r="F181" s="13">
        <v>2561.57</v>
      </c>
      <c r="G181" s="17">
        <f>IF($F$699=0,0,(F181/$F$699)*100)</f>
        <v>0.18382238834939</v>
      </c>
      <c r="H181" s="17">
        <v>0.0</v>
      </c>
      <c r="I181" s="13">
        <v>0.0</v>
      </c>
      <c r="J181" s="17">
        <v>100.0</v>
      </c>
      <c r="K181" s="13">
        <v>2561.57</v>
      </c>
      <c r="L181" s="17">
        <v>0.0</v>
      </c>
      <c r="M181" s="13">
        <v>0.0</v>
      </c>
      <c r="N181" s="17">
        <v>0.0</v>
      </c>
      <c r="O181" s="13">
        <v>0.0</v>
      </c>
      <c r="P181" s="17">
        <v>0.0</v>
      </c>
      <c r="Q181" s="13">
        <v>0.0</v>
      </c>
      <c r="R181" s="17">
        <v>0.0</v>
      </c>
      <c r="S181" s="13">
        <v>0.0</v>
      </c>
      <c r="T181" s="17">
        <v>0.0</v>
      </c>
      <c r="U181" s="13">
        <v>0.0</v>
      </c>
    </row>
    <row r="182" spans="1:21">
      <c r="A182" s="6" t="s">
        <v>315</v>
      </c>
      <c r="B182" s="6" t="s">
        <v>315</v>
      </c>
      <c r="C182" s="6" t="s">
        <v>258</v>
      </c>
      <c r="D182" s="6" t="s">
        <v>27</v>
      </c>
      <c r="E182" s="6" t="s">
        <v>27</v>
      </c>
      <c r="F182" s="12">
        <f>SUM(F183,F184,F185,F186,F187,F188,F189,F190,F191,F192)</f>
        <v>9724.32</v>
      </c>
      <c r="G182" s="16">
        <f>IF($F$699=0,0,(F182/$F$699)*100)</f>
        <v>0.69783286323379</v>
      </c>
      <c r="H182" s="16" t="s">
        <v>27</v>
      </c>
      <c r="I182" s="12" t="s">
        <v>27</v>
      </c>
      <c r="J182" s="16" t="s">
        <v>27</v>
      </c>
      <c r="K182" s="12" t="s">
        <v>27</v>
      </c>
      <c r="L182" s="16" t="s">
        <v>27</v>
      </c>
      <c r="M182" s="12" t="s">
        <v>27</v>
      </c>
      <c r="N182" s="16" t="s">
        <v>27</v>
      </c>
      <c r="O182" s="12" t="s">
        <v>27</v>
      </c>
      <c r="P182" s="16" t="s">
        <v>27</v>
      </c>
      <c r="Q182" s="12" t="s">
        <v>27</v>
      </c>
      <c r="R182" s="16" t="s">
        <v>27</v>
      </c>
      <c r="S182" s="12" t="s">
        <v>27</v>
      </c>
      <c r="T182" s="16" t="s">
        <v>27</v>
      </c>
      <c r="U182" s="12" t="s">
        <v>27</v>
      </c>
    </row>
    <row r="183" spans="1:21">
      <c r="A183" s="7" t="s">
        <v>316</v>
      </c>
      <c r="B183" s="7" t="s">
        <v>260</v>
      </c>
      <c r="C183" s="7" t="s">
        <v>261</v>
      </c>
      <c r="D183" s="7" t="s">
        <v>42</v>
      </c>
      <c r="E183" s="7">
        <v>19.15</v>
      </c>
      <c r="F183" s="13">
        <v>1229.04</v>
      </c>
      <c r="G183" s="17">
        <f>IF($F$699=0,0,(F183/$F$699)*100)</f>
        <v>0.088197889644608</v>
      </c>
      <c r="H183" s="17">
        <v>0.0</v>
      </c>
      <c r="I183" s="13">
        <v>0.0</v>
      </c>
      <c r="J183" s="17">
        <v>100.0</v>
      </c>
      <c r="K183" s="13">
        <v>1229.04</v>
      </c>
      <c r="L183" s="17">
        <v>0.0</v>
      </c>
      <c r="M183" s="13">
        <v>0.0</v>
      </c>
      <c r="N183" s="17">
        <v>0.0</v>
      </c>
      <c r="O183" s="13">
        <v>0.0</v>
      </c>
      <c r="P183" s="17">
        <v>0.0</v>
      </c>
      <c r="Q183" s="13">
        <v>0.0</v>
      </c>
      <c r="R183" s="17">
        <v>0.0</v>
      </c>
      <c r="S183" s="13">
        <v>0.0</v>
      </c>
      <c r="T183" s="17">
        <v>0.0</v>
      </c>
      <c r="U183" s="13">
        <v>0.0</v>
      </c>
    </row>
    <row r="184" spans="1:21">
      <c r="A184" s="7" t="s">
        <v>317</v>
      </c>
      <c r="B184" s="7" t="s">
        <v>263</v>
      </c>
      <c r="C184" s="7" t="s">
        <v>264</v>
      </c>
      <c r="D184" s="7" t="s">
        <v>35</v>
      </c>
      <c r="E184" s="7">
        <v>3.0</v>
      </c>
      <c r="F184" s="13">
        <v>2491.79</v>
      </c>
      <c r="G184" s="17">
        <f>IF($F$699=0,0,(F184/$F$699)*100)</f>
        <v>0.17881486317576</v>
      </c>
      <c r="H184" s="17">
        <v>0.0</v>
      </c>
      <c r="I184" s="13">
        <v>0.0</v>
      </c>
      <c r="J184" s="17">
        <v>100.0</v>
      </c>
      <c r="K184" s="13">
        <v>2491.79</v>
      </c>
      <c r="L184" s="17">
        <v>0.0</v>
      </c>
      <c r="M184" s="13">
        <v>0.0</v>
      </c>
      <c r="N184" s="17">
        <v>0.0</v>
      </c>
      <c r="O184" s="13">
        <v>0.0</v>
      </c>
      <c r="P184" s="17">
        <v>0.0</v>
      </c>
      <c r="Q184" s="13">
        <v>0.0</v>
      </c>
      <c r="R184" s="17">
        <v>0.0</v>
      </c>
      <c r="S184" s="13">
        <v>0.0</v>
      </c>
      <c r="T184" s="17">
        <v>0.0</v>
      </c>
      <c r="U184" s="13">
        <v>0.0</v>
      </c>
    </row>
    <row r="185" spans="1:21">
      <c r="A185" s="7" t="s">
        <v>318</v>
      </c>
      <c r="B185" s="7" t="s">
        <v>266</v>
      </c>
      <c r="C185" s="7" t="s">
        <v>267</v>
      </c>
      <c r="D185" s="7" t="s">
        <v>42</v>
      </c>
      <c r="E185" s="7">
        <v>19.15</v>
      </c>
      <c r="F185" s="13">
        <v>4513.23</v>
      </c>
      <c r="G185" s="17">
        <f>IF($F$699=0,0,(F185/$F$699)*100)</f>
        <v>0.32387665290042</v>
      </c>
      <c r="H185" s="17">
        <v>0.0</v>
      </c>
      <c r="I185" s="13">
        <v>0.0</v>
      </c>
      <c r="J185" s="17">
        <v>100.0</v>
      </c>
      <c r="K185" s="13">
        <v>4513.23</v>
      </c>
      <c r="L185" s="17">
        <v>0.0</v>
      </c>
      <c r="M185" s="13">
        <v>0.0</v>
      </c>
      <c r="N185" s="17">
        <v>0.0</v>
      </c>
      <c r="O185" s="13">
        <v>0.0</v>
      </c>
      <c r="P185" s="17">
        <v>0.0</v>
      </c>
      <c r="Q185" s="13">
        <v>0.0</v>
      </c>
      <c r="R185" s="17">
        <v>0.0</v>
      </c>
      <c r="S185" s="13">
        <v>0.0</v>
      </c>
      <c r="T185" s="17">
        <v>0.0</v>
      </c>
      <c r="U185" s="13">
        <v>0.0</v>
      </c>
    </row>
    <row r="186" spans="1:21">
      <c r="A186" s="7" t="s">
        <v>319</v>
      </c>
      <c r="B186" s="7" t="s">
        <v>269</v>
      </c>
      <c r="C186" s="7" t="s">
        <v>270</v>
      </c>
      <c r="D186" s="7" t="s">
        <v>100</v>
      </c>
      <c r="E186" s="7">
        <v>9.36</v>
      </c>
      <c r="F186" s="13">
        <v>649.53</v>
      </c>
      <c r="G186" s="17">
        <f>IF($F$699=0,0,(F186/$F$699)*100)</f>
        <v>0.046611318802368</v>
      </c>
      <c r="H186" s="17">
        <v>0.0</v>
      </c>
      <c r="I186" s="13">
        <v>0.0</v>
      </c>
      <c r="J186" s="17">
        <v>100.0</v>
      </c>
      <c r="K186" s="13">
        <v>649.53</v>
      </c>
      <c r="L186" s="17">
        <v>0.0</v>
      </c>
      <c r="M186" s="13">
        <v>0.0</v>
      </c>
      <c r="N186" s="17">
        <v>0.0</v>
      </c>
      <c r="O186" s="13">
        <v>0.0</v>
      </c>
      <c r="P186" s="17">
        <v>0.0</v>
      </c>
      <c r="Q186" s="13">
        <v>0.0</v>
      </c>
      <c r="R186" s="17">
        <v>0.0</v>
      </c>
      <c r="S186" s="13">
        <v>0.0</v>
      </c>
      <c r="T186" s="17">
        <v>0.0</v>
      </c>
      <c r="U186" s="13">
        <v>0.0</v>
      </c>
    </row>
    <row r="187" spans="1:21">
      <c r="A187" s="7" t="s">
        <v>320</v>
      </c>
      <c r="B187" s="7" t="s">
        <v>272</v>
      </c>
      <c r="C187" s="7" t="s">
        <v>273</v>
      </c>
      <c r="D187" s="7" t="s">
        <v>100</v>
      </c>
      <c r="E187" s="7">
        <v>3.03</v>
      </c>
      <c r="F187" s="13">
        <v>231.53</v>
      </c>
      <c r="G187" s="17">
        <f>IF($F$699=0,0,(F187/$F$699)*100)</f>
        <v>0.016614965655647</v>
      </c>
      <c r="H187" s="17">
        <v>0.0</v>
      </c>
      <c r="I187" s="13">
        <v>0.0</v>
      </c>
      <c r="J187" s="17">
        <v>100.0</v>
      </c>
      <c r="K187" s="13">
        <v>231.53</v>
      </c>
      <c r="L187" s="17">
        <v>0.0</v>
      </c>
      <c r="M187" s="13">
        <v>0.0</v>
      </c>
      <c r="N187" s="17">
        <v>0.0</v>
      </c>
      <c r="O187" s="13">
        <v>0.0</v>
      </c>
      <c r="P187" s="17">
        <v>0.0</v>
      </c>
      <c r="Q187" s="13">
        <v>0.0</v>
      </c>
      <c r="R187" s="17">
        <v>0.0</v>
      </c>
      <c r="S187" s="13">
        <v>0.0</v>
      </c>
      <c r="T187" s="17">
        <v>0.0</v>
      </c>
      <c r="U187" s="13">
        <v>0.0</v>
      </c>
    </row>
    <row r="188" spans="1:21">
      <c r="A188" s="7" t="s">
        <v>321</v>
      </c>
      <c r="B188" s="7" t="s">
        <v>275</v>
      </c>
      <c r="C188" s="7" t="s">
        <v>276</v>
      </c>
      <c r="D188" s="7" t="s">
        <v>100</v>
      </c>
      <c r="E188" s="7">
        <v>9.0</v>
      </c>
      <c r="F188" s="13">
        <v>303.1</v>
      </c>
      <c r="G188" s="17">
        <f>IF($F$699=0,0,(F188/$F$699)*100)</f>
        <v>0.021750944111893</v>
      </c>
      <c r="H188" s="17">
        <v>0.0</v>
      </c>
      <c r="I188" s="13">
        <v>0.0</v>
      </c>
      <c r="J188" s="17">
        <v>100.0</v>
      </c>
      <c r="K188" s="13">
        <v>303.1</v>
      </c>
      <c r="L188" s="17">
        <v>0.0</v>
      </c>
      <c r="M188" s="13">
        <v>0.0</v>
      </c>
      <c r="N188" s="17">
        <v>0.0</v>
      </c>
      <c r="O188" s="13">
        <v>0.0</v>
      </c>
      <c r="P188" s="17">
        <v>0.0</v>
      </c>
      <c r="Q188" s="13">
        <v>0.0</v>
      </c>
      <c r="R188" s="17">
        <v>0.0</v>
      </c>
      <c r="S188" s="13">
        <v>0.0</v>
      </c>
      <c r="T188" s="17">
        <v>0.0</v>
      </c>
      <c r="U188" s="13">
        <v>0.0</v>
      </c>
    </row>
    <row r="189" spans="1:21">
      <c r="A189" s="7" t="s">
        <v>322</v>
      </c>
      <c r="B189" s="7" t="s">
        <v>278</v>
      </c>
      <c r="C189" s="7" t="s">
        <v>279</v>
      </c>
      <c r="D189" s="7" t="s">
        <v>35</v>
      </c>
      <c r="E189" s="7">
        <v>1.0</v>
      </c>
      <c r="F189" s="13">
        <v>43.53</v>
      </c>
      <c r="G189" s="17">
        <f>IF($F$699=0,0,(F189/$F$699)*100)</f>
        <v>0.0031237829006621</v>
      </c>
      <c r="H189" s="17">
        <v>0.0</v>
      </c>
      <c r="I189" s="13">
        <v>0.0</v>
      </c>
      <c r="J189" s="17">
        <v>100.0</v>
      </c>
      <c r="K189" s="13">
        <v>43.53</v>
      </c>
      <c r="L189" s="17">
        <v>0.0</v>
      </c>
      <c r="M189" s="13">
        <v>0.0</v>
      </c>
      <c r="N189" s="17">
        <v>0.0</v>
      </c>
      <c r="O189" s="13">
        <v>0.0</v>
      </c>
      <c r="P189" s="17">
        <v>0.0</v>
      </c>
      <c r="Q189" s="13">
        <v>0.0</v>
      </c>
      <c r="R189" s="17">
        <v>0.0</v>
      </c>
      <c r="S189" s="13">
        <v>0.0</v>
      </c>
      <c r="T189" s="17">
        <v>0.0</v>
      </c>
      <c r="U189" s="13">
        <v>0.0</v>
      </c>
    </row>
    <row r="190" spans="1:21">
      <c r="A190" s="7" t="s">
        <v>323</v>
      </c>
      <c r="B190" s="7" t="s">
        <v>281</v>
      </c>
      <c r="C190" s="7" t="s">
        <v>282</v>
      </c>
      <c r="D190" s="7" t="s">
        <v>35</v>
      </c>
      <c r="E190" s="7">
        <v>2.0</v>
      </c>
      <c r="F190" s="13">
        <v>74.77</v>
      </c>
      <c r="G190" s="17">
        <f>IF($F$699=0,0,(F190/$F$699)*100)</f>
        <v>0.0053656156095223</v>
      </c>
      <c r="H190" s="17">
        <v>0.0</v>
      </c>
      <c r="I190" s="13">
        <v>0.0</v>
      </c>
      <c r="J190" s="17">
        <v>100.0</v>
      </c>
      <c r="K190" s="13">
        <v>74.77</v>
      </c>
      <c r="L190" s="17">
        <v>0.0</v>
      </c>
      <c r="M190" s="13">
        <v>0.0</v>
      </c>
      <c r="N190" s="17">
        <v>0.0</v>
      </c>
      <c r="O190" s="13">
        <v>0.0</v>
      </c>
      <c r="P190" s="17">
        <v>0.0</v>
      </c>
      <c r="Q190" s="13">
        <v>0.0</v>
      </c>
      <c r="R190" s="17">
        <v>0.0</v>
      </c>
      <c r="S190" s="13">
        <v>0.0</v>
      </c>
      <c r="T190" s="17">
        <v>0.0</v>
      </c>
      <c r="U190" s="13">
        <v>0.0</v>
      </c>
    </row>
    <row r="191" spans="1:21">
      <c r="A191" s="7" t="s">
        <v>324</v>
      </c>
      <c r="B191" s="7" t="s">
        <v>284</v>
      </c>
      <c r="C191" s="7" t="s">
        <v>285</v>
      </c>
      <c r="D191" s="7" t="s">
        <v>100</v>
      </c>
      <c r="E191" s="7">
        <v>6.8</v>
      </c>
      <c r="F191" s="13">
        <v>159.88</v>
      </c>
      <c r="G191" s="17">
        <f>IF($F$699=0,0,(F191/$F$699)*100)</f>
        <v>0.011473246270569</v>
      </c>
      <c r="H191" s="17">
        <v>0.0</v>
      </c>
      <c r="I191" s="13">
        <v>0.0</v>
      </c>
      <c r="J191" s="17">
        <v>100.0</v>
      </c>
      <c r="K191" s="13">
        <v>159.88</v>
      </c>
      <c r="L191" s="17">
        <v>0.0</v>
      </c>
      <c r="M191" s="13">
        <v>0.0</v>
      </c>
      <c r="N191" s="17">
        <v>0.0</v>
      </c>
      <c r="O191" s="13">
        <v>0.0</v>
      </c>
      <c r="P191" s="17">
        <v>0.0</v>
      </c>
      <c r="Q191" s="13">
        <v>0.0</v>
      </c>
      <c r="R191" s="17">
        <v>0.0</v>
      </c>
      <c r="S191" s="13">
        <v>0.0</v>
      </c>
      <c r="T191" s="17">
        <v>0.0</v>
      </c>
      <c r="U191" s="13">
        <v>0.0</v>
      </c>
    </row>
    <row r="192" spans="1:21">
      <c r="A192" s="7" t="s">
        <v>325</v>
      </c>
      <c r="B192" s="7" t="s">
        <v>287</v>
      </c>
      <c r="C192" s="7" t="s">
        <v>288</v>
      </c>
      <c r="D192" s="7" t="s">
        <v>100</v>
      </c>
      <c r="E192" s="7">
        <v>2.2</v>
      </c>
      <c r="F192" s="13">
        <v>27.92</v>
      </c>
      <c r="G192" s="17">
        <f>IF($F$699=0,0,(F192/$F$699)*100)</f>
        <v>0.002003584162336</v>
      </c>
      <c r="H192" s="17">
        <v>0.0</v>
      </c>
      <c r="I192" s="13">
        <v>0.0</v>
      </c>
      <c r="J192" s="17">
        <v>100.0</v>
      </c>
      <c r="K192" s="13">
        <v>27.92</v>
      </c>
      <c r="L192" s="17">
        <v>0.0</v>
      </c>
      <c r="M192" s="13">
        <v>0.0</v>
      </c>
      <c r="N192" s="17">
        <v>0.0</v>
      </c>
      <c r="O192" s="13">
        <v>0.0</v>
      </c>
      <c r="P192" s="17">
        <v>0.0</v>
      </c>
      <c r="Q192" s="13">
        <v>0.0</v>
      </c>
      <c r="R192" s="17">
        <v>0.0</v>
      </c>
      <c r="S192" s="13">
        <v>0.0</v>
      </c>
      <c r="T192" s="17">
        <v>0.0</v>
      </c>
      <c r="U192" s="13">
        <v>0.0</v>
      </c>
    </row>
    <row r="193" spans="1:21">
      <c r="A193" s="6" t="s">
        <v>326</v>
      </c>
      <c r="B193" s="6" t="s">
        <v>326</v>
      </c>
      <c r="C193" s="6" t="s">
        <v>327</v>
      </c>
      <c r="D193" s="6" t="s">
        <v>27</v>
      </c>
      <c r="E193" s="6" t="s">
        <v>27</v>
      </c>
      <c r="F193" s="12">
        <f>SUM(F194,F203,F217)</f>
        <v>34297.88</v>
      </c>
      <c r="G193" s="16">
        <f>IF($F$699=0,0,(F193/$F$699)*100)</f>
        <v>2.4612711020667</v>
      </c>
      <c r="H193" s="16" t="s">
        <v>27</v>
      </c>
      <c r="I193" s="12" t="s">
        <v>27</v>
      </c>
      <c r="J193" s="16" t="s">
        <v>27</v>
      </c>
      <c r="K193" s="12" t="s">
        <v>27</v>
      </c>
      <c r="L193" s="16" t="s">
        <v>27</v>
      </c>
      <c r="M193" s="12" t="s">
        <v>27</v>
      </c>
      <c r="N193" s="16" t="s">
        <v>27</v>
      </c>
      <c r="O193" s="12" t="s">
        <v>27</v>
      </c>
      <c r="P193" s="16" t="s">
        <v>27</v>
      </c>
      <c r="Q193" s="12" t="s">
        <v>27</v>
      </c>
      <c r="R193" s="16" t="s">
        <v>27</v>
      </c>
      <c r="S193" s="12" t="s">
        <v>27</v>
      </c>
      <c r="T193" s="16" t="s">
        <v>27</v>
      </c>
      <c r="U193" s="12" t="s">
        <v>27</v>
      </c>
    </row>
    <row r="194" spans="1:21">
      <c r="A194" s="6" t="s">
        <v>328</v>
      </c>
      <c r="B194" s="6" t="s">
        <v>328</v>
      </c>
      <c r="C194" s="6" t="s">
        <v>179</v>
      </c>
      <c r="D194" s="6" t="s">
        <v>27</v>
      </c>
      <c r="E194" s="6" t="s">
        <v>27</v>
      </c>
      <c r="F194" s="12">
        <f>SUM(F195,F196,F197,F198,F199,F200,F201,F202)</f>
        <v>10845.12</v>
      </c>
      <c r="G194" s="16">
        <f>IF($F$699=0,0,(F194/$F$699)*100)</f>
        <v>0.77826327616882</v>
      </c>
      <c r="H194" s="16" t="s">
        <v>27</v>
      </c>
      <c r="I194" s="12" t="s">
        <v>27</v>
      </c>
      <c r="J194" s="16" t="s">
        <v>27</v>
      </c>
      <c r="K194" s="12" t="s">
        <v>27</v>
      </c>
      <c r="L194" s="16" t="s">
        <v>27</v>
      </c>
      <c r="M194" s="12" t="s">
        <v>27</v>
      </c>
      <c r="N194" s="16" t="s">
        <v>27</v>
      </c>
      <c r="O194" s="12" t="s">
        <v>27</v>
      </c>
      <c r="P194" s="16" t="s">
        <v>27</v>
      </c>
      <c r="Q194" s="12" t="s">
        <v>27</v>
      </c>
      <c r="R194" s="16" t="s">
        <v>27</v>
      </c>
      <c r="S194" s="12" t="s">
        <v>27</v>
      </c>
      <c r="T194" s="16" t="s">
        <v>27</v>
      </c>
      <c r="U194" s="12" t="s">
        <v>27</v>
      </c>
    </row>
    <row r="195" spans="1:21">
      <c r="A195" s="7" t="s">
        <v>329</v>
      </c>
      <c r="B195" s="7" t="s">
        <v>48</v>
      </c>
      <c r="C195" s="7" t="s">
        <v>78</v>
      </c>
      <c r="D195" s="7" t="s">
        <v>42</v>
      </c>
      <c r="E195" s="7">
        <v>20.58</v>
      </c>
      <c r="F195" s="13">
        <v>192.47</v>
      </c>
      <c r="G195" s="17">
        <f>IF($F$699=0,0,(F195/$F$699)*100)</f>
        <v>0.013811957153468</v>
      </c>
      <c r="H195" s="17">
        <v>100.0</v>
      </c>
      <c r="I195" s="13">
        <v>192.47</v>
      </c>
      <c r="J195" s="17">
        <v>0.0</v>
      </c>
      <c r="K195" s="13">
        <v>0.0</v>
      </c>
      <c r="L195" s="17">
        <v>0.0</v>
      </c>
      <c r="M195" s="13">
        <v>0.0</v>
      </c>
      <c r="N195" s="17">
        <v>0.0</v>
      </c>
      <c r="O195" s="13">
        <v>0.0</v>
      </c>
      <c r="P195" s="17">
        <v>0.0</v>
      </c>
      <c r="Q195" s="13">
        <v>0.0</v>
      </c>
      <c r="R195" s="17">
        <v>0.0</v>
      </c>
      <c r="S195" s="13">
        <v>0.0</v>
      </c>
      <c r="T195" s="17">
        <v>0.0</v>
      </c>
      <c r="U195" s="13">
        <v>0.0</v>
      </c>
    </row>
    <row r="196" spans="1:21">
      <c r="A196" s="7" t="s">
        <v>330</v>
      </c>
      <c r="B196" s="7" t="s">
        <v>51</v>
      </c>
      <c r="C196" s="7" t="s">
        <v>80</v>
      </c>
      <c r="D196" s="7" t="s">
        <v>53</v>
      </c>
      <c r="E196" s="7">
        <v>1.08</v>
      </c>
      <c r="F196" s="13">
        <v>13.96</v>
      </c>
      <c r="G196" s="17">
        <f>IF($F$699=0,0,(F196/$F$699)*100)</f>
        <v>0.001001792081168</v>
      </c>
      <c r="H196" s="17">
        <v>100.0</v>
      </c>
      <c r="I196" s="13">
        <v>13.96</v>
      </c>
      <c r="J196" s="17">
        <v>0.0</v>
      </c>
      <c r="K196" s="13">
        <v>0.0</v>
      </c>
      <c r="L196" s="17">
        <v>0.0</v>
      </c>
      <c r="M196" s="13">
        <v>0.0</v>
      </c>
      <c r="N196" s="17">
        <v>0.0</v>
      </c>
      <c r="O196" s="13">
        <v>0.0</v>
      </c>
      <c r="P196" s="17">
        <v>0.0</v>
      </c>
      <c r="Q196" s="13">
        <v>0.0</v>
      </c>
      <c r="R196" s="17">
        <v>0.0</v>
      </c>
      <c r="S196" s="13">
        <v>0.0</v>
      </c>
      <c r="T196" s="17">
        <v>0.0</v>
      </c>
      <c r="U196" s="13">
        <v>0.0</v>
      </c>
    </row>
    <row r="197" spans="1:21">
      <c r="A197" s="7" t="s">
        <v>331</v>
      </c>
      <c r="B197" s="7" t="s">
        <v>55</v>
      </c>
      <c r="C197" s="7" t="s">
        <v>82</v>
      </c>
      <c r="D197" s="7" t="s">
        <v>57</v>
      </c>
      <c r="E197" s="7">
        <v>10.8</v>
      </c>
      <c r="F197" s="13">
        <v>42.97</v>
      </c>
      <c r="G197" s="17">
        <f>IF($F$699=0,0,(F197/$F$699)*100)</f>
        <v>0.0030835963988388</v>
      </c>
      <c r="H197" s="17">
        <v>100.0</v>
      </c>
      <c r="I197" s="13">
        <v>42.97</v>
      </c>
      <c r="J197" s="17">
        <v>0.0</v>
      </c>
      <c r="K197" s="13">
        <v>0.0</v>
      </c>
      <c r="L197" s="17">
        <v>0.0</v>
      </c>
      <c r="M197" s="13">
        <v>0.0</v>
      </c>
      <c r="N197" s="17">
        <v>0.0</v>
      </c>
      <c r="O197" s="13">
        <v>0.0</v>
      </c>
      <c r="P197" s="17">
        <v>0.0</v>
      </c>
      <c r="Q197" s="13">
        <v>0.0</v>
      </c>
      <c r="R197" s="17">
        <v>0.0</v>
      </c>
      <c r="S197" s="13">
        <v>0.0</v>
      </c>
      <c r="T197" s="17">
        <v>0.0</v>
      </c>
      <c r="U197" s="13">
        <v>0.0</v>
      </c>
    </row>
    <row r="198" spans="1:21">
      <c r="A198" s="7" t="s">
        <v>332</v>
      </c>
      <c r="B198" s="7" t="s">
        <v>59</v>
      </c>
      <c r="C198" s="7" t="s">
        <v>84</v>
      </c>
      <c r="D198" s="7" t="s">
        <v>42</v>
      </c>
      <c r="E198" s="7">
        <v>20.58</v>
      </c>
      <c r="F198" s="13">
        <v>45.52</v>
      </c>
      <c r="G198" s="17">
        <f>IF($F$699=0,0,(F198/$F$699)*100)</f>
        <v>0.0032665885053559</v>
      </c>
      <c r="H198" s="17">
        <v>100.0</v>
      </c>
      <c r="I198" s="13">
        <v>45.52</v>
      </c>
      <c r="J198" s="17">
        <v>0.0</v>
      </c>
      <c r="K198" s="13">
        <v>0.0</v>
      </c>
      <c r="L198" s="17">
        <v>0.0</v>
      </c>
      <c r="M198" s="13">
        <v>0.0</v>
      </c>
      <c r="N198" s="17">
        <v>0.0</v>
      </c>
      <c r="O198" s="13">
        <v>0.0</v>
      </c>
      <c r="P198" s="17">
        <v>0.0</v>
      </c>
      <c r="Q198" s="13">
        <v>0.0</v>
      </c>
      <c r="R198" s="17">
        <v>0.0</v>
      </c>
      <c r="S198" s="13">
        <v>0.0</v>
      </c>
      <c r="T198" s="17">
        <v>0.0</v>
      </c>
      <c r="U198" s="13">
        <v>0.0</v>
      </c>
    </row>
    <row r="199" spans="1:21">
      <c r="A199" s="7" t="s">
        <v>333</v>
      </c>
      <c r="B199" s="7" t="s">
        <v>86</v>
      </c>
      <c r="C199" s="7" t="s">
        <v>87</v>
      </c>
      <c r="D199" s="7" t="s">
        <v>42</v>
      </c>
      <c r="E199" s="7">
        <v>20.58</v>
      </c>
      <c r="F199" s="13">
        <v>1651.84</v>
      </c>
      <c r="G199" s="17">
        <f>IF($F$699=0,0,(F199/$F$699)*100)</f>
        <v>0.11853869852124</v>
      </c>
      <c r="H199" s="17">
        <v>100.0</v>
      </c>
      <c r="I199" s="13">
        <v>1651.84</v>
      </c>
      <c r="J199" s="17">
        <v>0.0</v>
      </c>
      <c r="K199" s="13">
        <v>0.0</v>
      </c>
      <c r="L199" s="17">
        <v>0.0</v>
      </c>
      <c r="M199" s="13">
        <v>0.0</v>
      </c>
      <c r="N199" s="17">
        <v>0.0</v>
      </c>
      <c r="O199" s="13">
        <v>0.0</v>
      </c>
      <c r="P199" s="17">
        <v>0.0</v>
      </c>
      <c r="Q199" s="13">
        <v>0.0</v>
      </c>
      <c r="R199" s="17">
        <v>0.0</v>
      </c>
      <c r="S199" s="13">
        <v>0.0</v>
      </c>
      <c r="T199" s="17">
        <v>0.0</v>
      </c>
      <c r="U199" s="13">
        <v>0.0</v>
      </c>
    </row>
    <row r="200" spans="1:21">
      <c r="A200" s="7" t="s">
        <v>334</v>
      </c>
      <c r="B200" s="7" t="s">
        <v>89</v>
      </c>
      <c r="C200" s="7" t="s">
        <v>90</v>
      </c>
      <c r="D200" s="7" t="s">
        <v>42</v>
      </c>
      <c r="E200" s="7">
        <v>20.58</v>
      </c>
      <c r="F200" s="13">
        <v>5613.24</v>
      </c>
      <c r="G200" s="17">
        <f>IF($F$699=0,0,(F200/$F$699)*100)</f>
        <v>0.40281514195527</v>
      </c>
      <c r="H200" s="17">
        <v>100.0</v>
      </c>
      <c r="I200" s="13">
        <v>5613.24</v>
      </c>
      <c r="J200" s="17">
        <v>0.0</v>
      </c>
      <c r="K200" s="13">
        <v>0.0</v>
      </c>
      <c r="L200" s="17">
        <v>0.0</v>
      </c>
      <c r="M200" s="13">
        <v>0.0</v>
      </c>
      <c r="N200" s="17">
        <v>0.0</v>
      </c>
      <c r="O200" s="13">
        <v>0.0</v>
      </c>
      <c r="P200" s="17">
        <v>0.0</v>
      </c>
      <c r="Q200" s="13">
        <v>0.0</v>
      </c>
      <c r="R200" s="17">
        <v>0.0</v>
      </c>
      <c r="S200" s="13">
        <v>0.0</v>
      </c>
      <c r="T200" s="17">
        <v>0.0</v>
      </c>
      <c r="U200" s="13">
        <v>0.0</v>
      </c>
    </row>
    <row r="201" spans="1:21">
      <c r="A201" s="7" t="s">
        <v>335</v>
      </c>
      <c r="B201" s="7" t="s">
        <v>92</v>
      </c>
      <c r="C201" s="7" t="s">
        <v>93</v>
      </c>
      <c r="D201" s="7" t="s">
        <v>42</v>
      </c>
      <c r="E201" s="7">
        <v>20.58</v>
      </c>
      <c r="F201" s="13">
        <v>1822.69</v>
      </c>
      <c r="G201" s="17">
        <f>IF($F$699=0,0,(F201/$F$699)*100)</f>
        <v>0.13079916965789</v>
      </c>
      <c r="H201" s="17">
        <v>100.0</v>
      </c>
      <c r="I201" s="13">
        <v>1822.69</v>
      </c>
      <c r="J201" s="17">
        <v>0.0</v>
      </c>
      <c r="K201" s="13">
        <v>0.0</v>
      </c>
      <c r="L201" s="17">
        <v>0.0</v>
      </c>
      <c r="M201" s="13">
        <v>0.0</v>
      </c>
      <c r="N201" s="17">
        <v>0.0</v>
      </c>
      <c r="O201" s="13">
        <v>0.0</v>
      </c>
      <c r="P201" s="17">
        <v>0.0</v>
      </c>
      <c r="Q201" s="13">
        <v>0.0</v>
      </c>
      <c r="R201" s="17">
        <v>0.0</v>
      </c>
      <c r="S201" s="13">
        <v>0.0</v>
      </c>
      <c r="T201" s="17">
        <v>0.0</v>
      </c>
      <c r="U201" s="13">
        <v>0.0</v>
      </c>
    </row>
    <row r="202" spans="1:21">
      <c r="A202" s="7" t="s">
        <v>336</v>
      </c>
      <c r="B202" s="7" t="s">
        <v>95</v>
      </c>
      <c r="C202" s="7" t="s">
        <v>96</v>
      </c>
      <c r="D202" s="7" t="s">
        <v>42</v>
      </c>
      <c r="E202" s="7">
        <v>20.58</v>
      </c>
      <c r="F202" s="13">
        <v>1462.43</v>
      </c>
      <c r="G202" s="17">
        <f>IF($F$699=0,0,(F202/$F$699)*100)</f>
        <v>0.1049463318956</v>
      </c>
      <c r="H202" s="17">
        <v>100.0</v>
      </c>
      <c r="I202" s="13">
        <v>1462.43</v>
      </c>
      <c r="J202" s="17">
        <v>0.0</v>
      </c>
      <c r="K202" s="13">
        <v>0.0</v>
      </c>
      <c r="L202" s="17">
        <v>0.0</v>
      </c>
      <c r="M202" s="13">
        <v>0.0</v>
      </c>
      <c r="N202" s="17">
        <v>0.0</v>
      </c>
      <c r="O202" s="13">
        <v>0.0</v>
      </c>
      <c r="P202" s="17">
        <v>0.0</v>
      </c>
      <c r="Q202" s="13">
        <v>0.0</v>
      </c>
      <c r="R202" s="17">
        <v>0.0</v>
      </c>
      <c r="S202" s="13">
        <v>0.0</v>
      </c>
      <c r="T202" s="17">
        <v>0.0</v>
      </c>
      <c r="U202" s="13">
        <v>0.0</v>
      </c>
    </row>
    <row r="203" spans="1:21">
      <c r="A203" s="6" t="s">
        <v>337</v>
      </c>
      <c r="B203" s="6" t="s">
        <v>337</v>
      </c>
      <c r="C203" s="6" t="s">
        <v>239</v>
      </c>
      <c r="D203" s="6" t="s">
        <v>27</v>
      </c>
      <c r="E203" s="6" t="s">
        <v>27</v>
      </c>
      <c r="F203" s="12">
        <f>SUM(F204,F205,F206,F207,F208,F209,F210,F211,F212,F213,F214,F215,F216)</f>
        <v>12840.21</v>
      </c>
      <c r="G203" s="16">
        <f>IF($F$699=0,0,(F203/$F$699)*100)</f>
        <v>0.92143414745948</v>
      </c>
      <c r="H203" s="16" t="s">
        <v>27</v>
      </c>
      <c r="I203" s="12" t="s">
        <v>27</v>
      </c>
      <c r="J203" s="16" t="s">
        <v>27</v>
      </c>
      <c r="K203" s="12" t="s">
        <v>27</v>
      </c>
      <c r="L203" s="16" t="s">
        <v>27</v>
      </c>
      <c r="M203" s="12" t="s">
        <v>27</v>
      </c>
      <c r="N203" s="16" t="s">
        <v>27</v>
      </c>
      <c r="O203" s="12" t="s">
        <v>27</v>
      </c>
      <c r="P203" s="16" t="s">
        <v>27</v>
      </c>
      <c r="Q203" s="12" t="s">
        <v>27</v>
      </c>
      <c r="R203" s="16" t="s">
        <v>27</v>
      </c>
      <c r="S203" s="12" t="s">
        <v>27</v>
      </c>
      <c r="T203" s="16" t="s">
        <v>27</v>
      </c>
      <c r="U203" s="12" t="s">
        <v>27</v>
      </c>
    </row>
    <row r="204" spans="1:21">
      <c r="A204" s="7" t="s">
        <v>338</v>
      </c>
      <c r="B204" s="7" t="s">
        <v>48</v>
      </c>
      <c r="C204" s="7" t="s">
        <v>78</v>
      </c>
      <c r="D204" s="7" t="s">
        <v>42</v>
      </c>
      <c r="E204" s="7">
        <v>32.88</v>
      </c>
      <c r="F204" s="13">
        <v>307.51</v>
      </c>
      <c r="G204" s="17">
        <f>IF($F$699=0,0,(F204/$F$699)*100)</f>
        <v>0.022067412813752</v>
      </c>
      <c r="H204" s="17">
        <v>100.0</v>
      </c>
      <c r="I204" s="13">
        <v>307.51</v>
      </c>
      <c r="J204" s="17">
        <v>0.0</v>
      </c>
      <c r="K204" s="13">
        <v>0.0</v>
      </c>
      <c r="L204" s="17">
        <v>0.0</v>
      </c>
      <c r="M204" s="13">
        <v>0.0</v>
      </c>
      <c r="N204" s="17">
        <v>0.0</v>
      </c>
      <c r="O204" s="13">
        <v>0.0</v>
      </c>
      <c r="P204" s="17">
        <v>0.0</v>
      </c>
      <c r="Q204" s="13">
        <v>0.0</v>
      </c>
      <c r="R204" s="17">
        <v>0.0</v>
      </c>
      <c r="S204" s="13">
        <v>0.0</v>
      </c>
      <c r="T204" s="17">
        <v>0.0</v>
      </c>
      <c r="U204" s="13">
        <v>0.0</v>
      </c>
    </row>
    <row r="205" spans="1:21">
      <c r="A205" s="7" t="s">
        <v>339</v>
      </c>
      <c r="B205" s="7" t="s">
        <v>51</v>
      </c>
      <c r="C205" s="7" t="s">
        <v>80</v>
      </c>
      <c r="D205" s="7" t="s">
        <v>53</v>
      </c>
      <c r="E205" s="7">
        <v>1.73</v>
      </c>
      <c r="F205" s="13">
        <v>22.36</v>
      </c>
      <c r="G205" s="17">
        <f>IF($F$699=0,0,(F205/$F$699)*100)</f>
        <v>0.0016045896085184</v>
      </c>
      <c r="H205" s="17">
        <v>100.0</v>
      </c>
      <c r="I205" s="13">
        <v>22.36</v>
      </c>
      <c r="J205" s="17">
        <v>0.0</v>
      </c>
      <c r="K205" s="13">
        <v>0.0</v>
      </c>
      <c r="L205" s="17">
        <v>0.0</v>
      </c>
      <c r="M205" s="13">
        <v>0.0</v>
      </c>
      <c r="N205" s="17">
        <v>0.0</v>
      </c>
      <c r="O205" s="13">
        <v>0.0</v>
      </c>
      <c r="P205" s="17">
        <v>0.0</v>
      </c>
      <c r="Q205" s="13">
        <v>0.0</v>
      </c>
      <c r="R205" s="17">
        <v>0.0</v>
      </c>
      <c r="S205" s="13">
        <v>0.0</v>
      </c>
      <c r="T205" s="17">
        <v>0.0</v>
      </c>
      <c r="U205" s="13">
        <v>0.0</v>
      </c>
    </row>
    <row r="206" spans="1:21">
      <c r="A206" s="7" t="s">
        <v>340</v>
      </c>
      <c r="B206" s="7" t="s">
        <v>55</v>
      </c>
      <c r="C206" s="7" t="s">
        <v>82</v>
      </c>
      <c r="D206" s="7" t="s">
        <v>57</v>
      </c>
      <c r="E206" s="7">
        <v>17.26</v>
      </c>
      <c r="F206" s="13">
        <v>68.67</v>
      </c>
      <c r="G206" s="17">
        <f>IF($F$699=0,0,(F206/$F$699)*100)</f>
        <v>0.0049278697860893</v>
      </c>
      <c r="H206" s="17">
        <v>100.0</v>
      </c>
      <c r="I206" s="13">
        <v>68.67</v>
      </c>
      <c r="J206" s="17">
        <v>0.0</v>
      </c>
      <c r="K206" s="13">
        <v>0.0</v>
      </c>
      <c r="L206" s="17">
        <v>0.0</v>
      </c>
      <c r="M206" s="13">
        <v>0.0</v>
      </c>
      <c r="N206" s="17">
        <v>0.0</v>
      </c>
      <c r="O206" s="13">
        <v>0.0</v>
      </c>
      <c r="P206" s="17">
        <v>0.0</v>
      </c>
      <c r="Q206" s="13">
        <v>0.0</v>
      </c>
      <c r="R206" s="17">
        <v>0.0</v>
      </c>
      <c r="S206" s="13">
        <v>0.0</v>
      </c>
      <c r="T206" s="17">
        <v>0.0</v>
      </c>
      <c r="U206" s="13">
        <v>0.0</v>
      </c>
    </row>
    <row r="207" spans="1:21">
      <c r="A207" s="7" t="s">
        <v>341</v>
      </c>
      <c r="B207" s="7" t="s">
        <v>59</v>
      </c>
      <c r="C207" s="7" t="s">
        <v>84</v>
      </c>
      <c r="D207" s="7" t="s">
        <v>42</v>
      </c>
      <c r="E207" s="7">
        <v>32.88</v>
      </c>
      <c r="F207" s="13">
        <v>72.72</v>
      </c>
      <c r="G207" s="17">
        <f>IF($F$699=0,0,(F207/$F$699)*100)</f>
        <v>0.0052185043082047</v>
      </c>
      <c r="H207" s="17">
        <v>100.0</v>
      </c>
      <c r="I207" s="13">
        <v>72.72</v>
      </c>
      <c r="J207" s="17">
        <v>0.0</v>
      </c>
      <c r="K207" s="13">
        <v>0.0</v>
      </c>
      <c r="L207" s="17">
        <v>0.0</v>
      </c>
      <c r="M207" s="13">
        <v>0.0</v>
      </c>
      <c r="N207" s="17">
        <v>0.0</v>
      </c>
      <c r="O207" s="13">
        <v>0.0</v>
      </c>
      <c r="P207" s="17">
        <v>0.0</v>
      </c>
      <c r="Q207" s="13">
        <v>0.0</v>
      </c>
      <c r="R207" s="17">
        <v>0.0</v>
      </c>
      <c r="S207" s="13">
        <v>0.0</v>
      </c>
      <c r="T207" s="17">
        <v>0.0</v>
      </c>
      <c r="U207" s="13">
        <v>0.0</v>
      </c>
    </row>
    <row r="208" spans="1:21">
      <c r="A208" s="7" t="s">
        <v>342</v>
      </c>
      <c r="B208" s="7" t="s">
        <v>89</v>
      </c>
      <c r="C208" s="7" t="s">
        <v>90</v>
      </c>
      <c r="D208" s="7" t="s">
        <v>42</v>
      </c>
      <c r="E208" s="7">
        <v>4.4</v>
      </c>
      <c r="F208" s="13">
        <v>1200.12</v>
      </c>
      <c r="G208" s="17">
        <f>IF($F$699=0,0,(F208/$F$699)*100)</f>
        <v>0.086122543871873</v>
      </c>
      <c r="H208" s="17">
        <v>100.0</v>
      </c>
      <c r="I208" s="13">
        <v>1200.12</v>
      </c>
      <c r="J208" s="17">
        <v>0.0</v>
      </c>
      <c r="K208" s="13">
        <v>0.0</v>
      </c>
      <c r="L208" s="17">
        <v>0.0</v>
      </c>
      <c r="M208" s="13">
        <v>0.0</v>
      </c>
      <c r="N208" s="17">
        <v>0.0</v>
      </c>
      <c r="O208" s="13">
        <v>0.0</v>
      </c>
      <c r="P208" s="17">
        <v>0.0</v>
      </c>
      <c r="Q208" s="13">
        <v>0.0</v>
      </c>
      <c r="R208" s="17">
        <v>0.0</v>
      </c>
      <c r="S208" s="13">
        <v>0.0</v>
      </c>
      <c r="T208" s="17">
        <v>0.0</v>
      </c>
      <c r="U208" s="13">
        <v>0.0</v>
      </c>
    </row>
    <row r="209" spans="1:21">
      <c r="A209" s="7" t="s">
        <v>343</v>
      </c>
      <c r="B209" s="7" t="s">
        <v>118</v>
      </c>
      <c r="C209" s="7" t="s">
        <v>119</v>
      </c>
      <c r="D209" s="7" t="s">
        <v>100</v>
      </c>
      <c r="E209" s="7">
        <v>14.68</v>
      </c>
      <c r="F209" s="13">
        <v>235.77</v>
      </c>
      <c r="G209" s="17">
        <f>IF($F$699=0,0,(F209/$F$699)*100)</f>
        <v>0.016919234883738</v>
      </c>
      <c r="H209" s="17">
        <v>100.0</v>
      </c>
      <c r="I209" s="13">
        <v>235.77</v>
      </c>
      <c r="J209" s="17">
        <v>0.0</v>
      </c>
      <c r="K209" s="13">
        <v>0.0</v>
      </c>
      <c r="L209" s="17">
        <v>0.0</v>
      </c>
      <c r="M209" s="13">
        <v>0.0</v>
      </c>
      <c r="N209" s="17">
        <v>0.0</v>
      </c>
      <c r="O209" s="13">
        <v>0.0</v>
      </c>
      <c r="P209" s="17">
        <v>0.0</v>
      </c>
      <c r="Q209" s="13">
        <v>0.0</v>
      </c>
      <c r="R209" s="17">
        <v>0.0</v>
      </c>
      <c r="S209" s="13">
        <v>0.0</v>
      </c>
      <c r="T209" s="17">
        <v>0.0</v>
      </c>
      <c r="U209" s="13">
        <v>0.0</v>
      </c>
    </row>
    <row r="210" spans="1:21">
      <c r="A210" s="7" t="s">
        <v>344</v>
      </c>
      <c r="B210" s="7" t="s">
        <v>68</v>
      </c>
      <c r="C210" s="7" t="s">
        <v>121</v>
      </c>
      <c r="D210" s="7" t="s">
        <v>42</v>
      </c>
      <c r="E210" s="7">
        <v>32.88</v>
      </c>
      <c r="F210" s="13">
        <v>179.14</v>
      </c>
      <c r="G210" s="17">
        <f>IF($F$699=0,0,(F210/$F$699)*100)</f>
        <v>0.012855374886851</v>
      </c>
      <c r="H210" s="17">
        <v>100.0</v>
      </c>
      <c r="I210" s="13">
        <v>179.14</v>
      </c>
      <c r="J210" s="17">
        <v>0.0</v>
      </c>
      <c r="K210" s="13">
        <v>0.0</v>
      </c>
      <c r="L210" s="17">
        <v>0.0</v>
      </c>
      <c r="M210" s="13">
        <v>0.0</v>
      </c>
      <c r="N210" s="17">
        <v>0.0</v>
      </c>
      <c r="O210" s="13">
        <v>0.0</v>
      </c>
      <c r="P210" s="17">
        <v>0.0</v>
      </c>
      <c r="Q210" s="13">
        <v>0.0</v>
      </c>
      <c r="R210" s="17">
        <v>0.0</v>
      </c>
      <c r="S210" s="13">
        <v>0.0</v>
      </c>
      <c r="T210" s="17">
        <v>0.0</v>
      </c>
      <c r="U210" s="13">
        <v>0.0</v>
      </c>
    </row>
    <row r="211" spans="1:21">
      <c r="A211" s="7" t="s">
        <v>345</v>
      </c>
      <c r="B211" s="7" t="s">
        <v>71</v>
      </c>
      <c r="C211" s="7" t="s">
        <v>123</v>
      </c>
      <c r="D211" s="7" t="s">
        <v>42</v>
      </c>
      <c r="E211" s="7">
        <v>32.88</v>
      </c>
      <c r="F211" s="13">
        <v>444.8</v>
      </c>
      <c r="G211" s="17">
        <f>IF($F$699=0,0,(F211/$F$699)*100)</f>
        <v>0.03191956430541</v>
      </c>
      <c r="H211" s="17">
        <v>100.0</v>
      </c>
      <c r="I211" s="13">
        <v>444.8</v>
      </c>
      <c r="J211" s="17">
        <v>0.0</v>
      </c>
      <c r="K211" s="13">
        <v>0.0</v>
      </c>
      <c r="L211" s="17">
        <v>0.0</v>
      </c>
      <c r="M211" s="13">
        <v>0.0</v>
      </c>
      <c r="N211" s="17">
        <v>0.0</v>
      </c>
      <c r="O211" s="13">
        <v>0.0</v>
      </c>
      <c r="P211" s="17">
        <v>0.0</v>
      </c>
      <c r="Q211" s="13">
        <v>0.0</v>
      </c>
      <c r="R211" s="17">
        <v>0.0</v>
      </c>
      <c r="S211" s="13">
        <v>0.0</v>
      </c>
      <c r="T211" s="17">
        <v>0.0</v>
      </c>
      <c r="U211" s="13">
        <v>0.0</v>
      </c>
    </row>
    <row r="212" spans="1:21">
      <c r="A212" s="7" t="s">
        <v>346</v>
      </c>
      <c r="B212" s="7" t="s">
        <v>252</v>
      </c>
      <c r="C212" s="7" t="s">
        <v>253</v>
      </c>
      <c r="D212" s="7" t="s">
        <v>100</v>
      </c>
      <c r="E212" s="7">
        <v>5.05</v>
      </c>
      <c r="F212" s="13">
        <v>6403.92</v>
      </c>
      <c r="G212" s="17">
        <f>IF($F$699=0,0,(F212/$F$699)*100)</f>
        <v>0.45955561206543</v>
      </c>
      <c r="H212" s="17">
        <v>0.0</v>
      </c>
      <c r="I212" s="13">
        <v>0.0</v>
      </c>
      <c r="J212" s="17">
        <v>100.0</v>
      </c>
      <c r="K212" s="13">
        <v>6403.92</v>
      </c>
      <c r="L212" s="17">
        <v>0.0</v>
      </c>
      <c r="M212" s="13">
        <v>0.0</v>
      </c>
      <c r="N212" s="17">
        <v>0.0</v>
      </c>
      <c r="O212" s="13">
        <v>0.0</v>
      </c>
      <c r="P212" s="17">
        <v>0.0</v>
      </c>
      <c r="Q212" s="13">
        <v>0.0</v>
      </c>
      <c r="R212" s="17">
        <v>0.0</v>
      </c>
      <c r="S212" s="13">
        <v>0.0</v>
      </c>
      <c r="T212" s="17">
        <v>0.0</v>
      </c>
      <c r="U212" s="13">
        <v>0.0</v>
      </c>
    </row>
    <row r="213" spans="1:21">
      <c r="A213" s="7" t="s">
        <v>347</v>
      </c>
      <c r="B213" s="7" t="s">
        <v>108</v>
      </c>
      <c r="C213" s="7" t="s">
        <v>109</v>
      </c>
      <c r="D213" s="7" t="s">
        <v>42</v>
      </c>
      <c r="E213" s="7">
        <v>32.88</v>
      </c>
      <c r="F213" s="13">
        <v>244.95</v>
      </c>
      <c r="G213" s="17">
        <f>IF($F$699=0,0,(F213/$F$699)*100)</f>
        <v>0.017578006467199</v>
      </c>
      <c r="H213" s="17">
        <v>0.0</v>
      </c>
      <c r="I213" s="13">
        <v>0.0</v>
      </c>
      <c r="J213" s="17">
        <v>0.0</v>
      </c>
      <c r="K213" s="13">
        <v>0.0</v>
      </c>
      <c r="L213" s="17">
        <v>0.0</v>
      </c>
      <c r="M213" s="13">
        <v>0.0</v>
      </c>
      <c r="N213" s="17">
        <v>0.0</v>
      </c>
      <c r="O213" s="13">
        <v>0.0</v>
      </c>
      <c r="P213" s="17">
        <v>0.0</v>
      </c>
      <c r="Q213" s="13">
        <v>0.0</v>
      </c>
      <c r="R213" s="17">
        <v>0.0</v>
      </c>
      <c r="S213" s="13">
        <v>0.0</v>
      </c>
      <c r="T213" s="17">
        <v>100.0</v>
      </c>
      <c r="U213" s="13">
        <v>244.95</v>
      </c>
    </row>
    <row r="214" spans="1:21">
      <c r="A214" s="7" t="s">
        <v>348</v>
      </c>
      <c r="B214" s="7" t="s">
        <v>111</v>
      </c>
      <c r="C214" s="7" t="s">
        <v>112</v>
      </c>
      <c r="D214" s="7" t="s">
        <v>42</v>
      </c>
      <c r="E214" s="7">
        <v>4.4</v>
      </c>
      <c r="F214" s="13">
        <v>152.16</v>
      </c>
      <c r="G214" s="17">
        <f>IF($F$699=0,0,(F214/$F$699)*100)</f>
        <v>0.01091924663829</v>
      </c>
      <c r="H214" s="17">
        <v>100.0</v>
      </c>
      <c r="I214" s="13">
        <v>152.16</v>
      </c>
      <c r="J214" s="17">
        <v>0.0</v>
      </c>
      <c r="K214" s="13">
        <v>0.0</v>
      </c>
      <c r="L214" s="17">
        <v>0.0</v>
      </c>
      <c r="M214" s="13">
        <v>0.0</v>
      </c>
      <c r="N214" s="17">
        <v>0.0</v>
      </c>
      <c r="O214" s="13">
        <v>0.0</v>
      </c>
      <c r="P214" s="17">
        <v>0.0</v>
      </c>
      <c r="Q214" s="13">
        <v>0.0</v>
      </c>
      <c r="R214" s="17">
        <v>0.0</v>
      </c>
      <c r="S214" s="13">
        <v>0.0</v>
      </c>
      <c r="T214" s="17">
        <v>0.0</v>
      </c>
      <c r="U214" s="13">
        <v>0.0</v>
      </c>
    </row>
    <row r="215" spans="1:21">
      <c r="A215" s="7" t="s">
        <v>349</v>
      </c>
      <c r="B215" s="7" t="s">
        <v>115</v>
      </c>
      <c r="C215" s="7" t="s">
        <v>116</v>
      </c>
      <c r="D215" s="7" t="s">
        <v>42</v>
      </c>
      <c r="E215" s="7">
        <v>4.4</v>
      </c>
      <c r="F215" s="13">
        <v>199.01</v>
      </c>
      <c r="G215" s="17">
        <f>IF($F$699=0,0,(F215/$F$699)*100)</f>
        <v>0.014281278085476</v>
      </c>
      <c r="H215" s="17">
        <v>100.0</v>
      </c>
      <c r="I215" s="13">
        <v>199.01</v>
      </c>
      <c r="J215" s="17">
        <v>0.0</v>
      </c>
      <c r="K215" s="13">
        <v>0.0</v>
      </c>
      <c r="L215" s="17">
        <v>0.0</v>
      </c>
      <c r="M215" s="13">
        <v>0.0</v>
      </c>
      <c r="N215" s="17">
        <v>0.0</v>
      </c>
      <c r="O215" s="13">
        <v>0.0</v>
      </c>
      <c r="P215" s="17">
        <v>0.0</v>
      </c>
      <c r="Q215" s="13">
        <v>0.0</v>
      </c>
      <c r="R215" s="17">
        <v>0.0</v>
      </c>
      <c r="S215" s="13">
        <v>0.0</v>
      </c>
      <c r="T215" s="17">
        <v>0.0</v>
      </c>
      <c r="U215" s="13">
        <v>0.0</v>
      </c>
    </row>
    <row r="216" spans="1:21">
      <c r="A216" s="7" t="s">
        <v>350</v>
      </c>
      <c r="B216" s="7" t="s">
        <v>246</v>
      </c>
      <c r="C216" s="7" t="s">
        <v>247</v>
      </c>
      <c r="D216" s="7" t="s">
        <v>42</v>
      </c>
      <c r="E216" s="7">
        <v>28.48</v>
      </c>
      <c r="F216" s="13">
        <v>3309.08</v>
      </c>
      <c r="G216" s="17">
        <f>IF($F$699=0,0,(F216/$F$699)*100)</f>
        <v>0.23746490973864</v>
      </c>
      <c r="H216" s="17">
        <v>0.0</v>
      </c>
      <c r="I216" s="13">
        <v>0.0</v>
      </c>
      <c r="J216" s="17">
        <v>0.0</v>
      </c>
      <c r="K216" s="13">
        <v>0.0</v>
      </c>
      <c r="L216" s="17">
        <v>0.0</v>
      </c>
      <c r="M216" s="13">
        <v>0.0</v>
      </c>
      <c r="N216" s="17">
        <v>0.0</v>
      </c>
      <c r="O216" s="13">
        <v>0.0</v>
      </c>
      <c r="P216" s="17">
        <v>0.0</v>
      </c>
      <c r="Q216" s="13">
        <v>0.0</v>
      </c>
      <c r="R216" s="17">
        <v>0.0</v>
      </c>
      <c r="S216" s="13">
        <v>0.0</v>
      </c>
      <c r="T216" s="17">
        <v>100.0</v>
      </c>
      <c r="U216" s="13">
        <v>3309.08</v>
      </c>
    </row>
    <row r="217" spans="1:21">
      <c r="A217" s="6" t="s">
        <v>351</v>
      </c>
      <c r="B217" s="6" t="s">
        <v>351</v>
      </c>
      <c r="C217" s="6" t="s">
        <v>258</v>
      </c>
      <c r="D217" s="6" t="s">
        <v>27</v>
      </c>
      <c r="E217" s="6" t="s">
        <v>27</v>
      </c>
      <c r="F217" s="12">
        <f>SUM(F218,F219,F220,F221,F222,F223,F224,F225,F226,F227)</f>
        <v>10612.55</v>
      </c>
      <c r="G217" s="16">
        <f>IF($F$699=0,0,(F217/$F$699)*100)</f>
        <v>0.76157367843836</v>
      </c>
      <c r="H217" s="16" t="s">
        <v>27</v>
      </c>
      <c r="I217" s="12" t="s">
        <v>27</v>
      </c>
      <c r="J217" s="16" t="s">
        <v>27</v>
      </c>
      <c r="K217" s="12" t="s">
        <v>27</v>
      </c>
      <c r="L217" s="16" t="s">
        <v>27</v>
      </c>
      <c r="M217" s="12" t="s">
        <v>27</v>
      </c>
      <c r="N217" s="16" t="s">
        <v>27</v>
      </c>
      <c r="O217" s="12" t="s">
        <v>27</v>
      </c>
      <c r="P217" s="16" t="s">
        <v>27</v>
      </c>
      <c r="Q217" s="12" t="s">
        <v>27</v>
      </c>
      <c r="R217" s="16" t="s">
        <v>27</v>
      </c>
      <c r="S217" s="12" t="s">
        <v>27</v>
      </c>
      <c r="T217" s="16" t="s">
        <v>27</v>
      </c>
      <c r="U217" s="12" t="s">
        <v>27</v>
      </c>
    </row>
    <row r="218" spans="1:21">
      <c r="A218" s="7" t="s">
        <v>352</v>
      </c>
      <c r="B218" s="7" t="s">
        <v>260</v>
      </c>
      <c r="C218" s="7" t="s">
        <v>261</v>
      </c>
      <c r="D218" s="7" t="s">
        <v>42</v>
      </c>
      <c r="E218" s="7">
        <v>20.58</v>
      </c>
      <c r="F218" s="13">
        <v>1320.82</v>
      </c>
      <c r="G218" s="17">
        <f>IF($F$699=0,0,(F218/$F$699)*100)</f>
        <v>0.094784170247015</v>
      </c>
      <c r="H218" s="17">
        <v>0.0</v>
      </c>
      <c r="I218" s="13">
        <v>0.0</v>
      </c>
      <c r="J218" s="17">
        <v>100.0</v>
      </c>
      <c r="K218" s="13">
        <v>1320.82</v>
      </c>
      <c r="L218" s="17">
        <v>0.0</v>
      </c>
      <c r="M218" s="13">
        <v>0.0</v>
      </c>
      <c r="N218" s="17">
        <v>0.0</v>
      </c>
      <c r="O218" s="13">
        <v>0.0</v>
      </c>
      <c r="P218" s="17">
        <v>0.0</v>
      </c>
      <c r="Q218" s="13">
        <v>0.0</v>
      </c>
      <c r="R218" s="17">
        <v>0.0</v>
      </c>
      <c r="S218" s="13">
        <v>0.0</v>
      </c>
      <c r="T218" s="17">
        <v>0.0</v>
      </c>
      <c r="U218" s="13">
        <v>0.0</v>
      </c>
    </row>
    <row r="219" spans="1:21">
      <c r="A219" s="7" t="s">
        <v>353</v>
      </c>
      <c r="B219" s="7" t="s">
        <v>263</v>
      </c>
      <c r="C219" s="7" t="s">
        <v>354</v>
      </c>
      <c r="D219" s="7" t="s">
        <v>35</v>
      </c>
      <c r="E219" s="7">
        <v>3.0</v>
      </c>
      <c r="F219" s="13">
        <v>2491.79</v>
      </c>
      <c r="G219" s="17">
        <f>IF($F$699=0,0,(F219/$F$699)*100)</f>
        <v>0.17881486317576</v>
      </c>
      <c r="H219" s="17">
        <v>0.0</v>
      </c>
      <c r="I219" s="13">
        <v>0.0</v>
      </c>
      <c r="J219" s="17">
        <v>100.0</v>
      </c>
      <c r="K219" s="13">
        <v>2491.79</v>
      </c>
      <c r="L219" s="17">
        <v>0.0</v>
      </c>
      <c r="M219" s="13">
        <v>0.0</v>
      </c>
      <c r="N219" s="17">
        <v>0.0</v>
      </c>
      <c r="O219" s="13">
        <v>0.0</v>
      </c>
      <c r="P219" s="17">
        <v>0.0</v>
      </c>
      <c r="Q219" s="13">
        <v>0.0</v>
      </c>
      <c r="R219" s="17">
        <v>0.0</v>
      </c>
      <c r="S219" s="13">
        <v>0.0</v>
      </c>
      <c r="T219" s="17">
        <v>0.0</v>
      </c>
      <c r="U219" s="13">
        <v>0.0</v>
      </c>
    </row>
    <row r="220" spans="1:21">
      <c r="A220" s="7" t="s">
        <v>355</v>
      </c>
      <c r="B220" s="7" t="s">
        <v>266</v>
      </c>
      <c r="C220" s="7" t="s">
        <v>267</v>
      </c>
      <c r="D220" s="7" t="s">
        <v>42</v>
      </c>
      <c r="E220" s="7">
        <v>20.58</v>
      </c>
      <c r="F220" s="13">
        <v>4850.25</v>
      </c>
      <c r="G220" s="17">
        <f>IF($F$699=0,0,(F220/$F$699)*100)</f>
        <v>0.34806175083704</v>
      </c>
      <c r="H220" s="17">
        <v>0.0</v>
      </c>
      <c r="I220" s="13">
        <v>0.0</v>
      </c>
      <c r="J220" s="17">
        <v>100.0</v>
      </c>
      <c r="K220" s="13">
        <v>4850.25</v>
      </c>
      <c r="L220" s="17">
        <v>0.0</v>
      </c>
      <c r="M220" s="13">
        <v>0.0</v>
      </c>
      <c r="N220" s="17">
        <v>0.0</v>
      </c>
      <c r="O220" s="13">
        <v>0.0</v>
      </c>
      <c r="P220" s="17">
        <v>0.0</v>
      </c>
      <c r="Q220" s="13">
        <v>0.0</v>
      </c>
      <c r="R220" s="17">
        <v>0.0</v>
      </c>
      <c r="S220" s="13">
        <v>0.0</v>
      </c>
      <c r="T220" s="17">
        <v>0.0</v>
      </c>
      <c r="U220" s="13">
        <v>0.0</v>
      </c>
    </row>
    <row r="221" spans="1:21">
      <c r="A221" s="7" t="s">
        <v>356</v>
      </c>
      <c r="B221" s="7" t="s">
        <v>269</v>
      </c>
      <c r="C221" s="7" t="s">
        <v>270</v>
      </c>
      <c r="D221" s="7" t="s">
        <v>100</v>
      </c>
      <c r="E221" s="7">
        <v>9.85</v>
      </c>
      <c r="F221" s="13">
        <v>683.53</v>
      </c>
      <c r="G221" s="17">
        <f>IF($F$699=0,0,(F221/$F$699)*100)</f>
        <v>0.049051213555929</v>
      </c>
      <c r="H221" s="17">
        <v>0.0</v>
      </c>
      <c r="I221" s="13">
        <v>0.0</v>
      </c>
      <c r="J221" s="17">
        <v>100.0</v>
      </c>
      <c r="K221" s="13">
        <v>683.53</v>
      </c>
      <c r="L221" s="17">
        <v>0.0</v>
      </c>
      <c r="M221" s="13">
        <v>0.0</v>
      </c>
      <c r="N221" s="17">
        <v>0.0</v>
      </c>
      <c r="O221" s="13">
        <v>0.0</v>
      </c>
      <c r="P221" s="17">
        <v>0.0</v>
      </c>
      <c r="Q221" s="13">
        <v>0.0</v>
      </c>
      <c r="R221" s="17">
        <v>0.0</v>
      </c>
      <c r="S221" s="13">
        <v>0.0</v>
      </c>
      <c r="T221" s="17">
        <v>0.0</v>
      </c>
      <c r="U221" s="13">
        <v>0.0</v>
      </c>
    </row>
    <row r="222" spans="1:21">
      <c r="A222" s="7" t="s">
        <v>357</v>
      </c>
      <c r="B222" s="7" t="s">
        <v>272</v>
      </c>
      <c r="C222" s="7" t="s">
        <v>273</v>
      </c>
      <c r="D222" s="7" t="s">
        <v>100</v>
      </c>
      <c r="E222" s="7">
        <v>6.5</v>
      </c>
      <c r="F222" s="13">
        <v>496.67</v>
      </c>
      <c r="G222" s="17">
        <f>IF($F$699=0,0,(F222/$F$699)*100)</f>
        <v>0.035641839036799</v>
      </c>
      <c r="H222" s="17">
        <v>0.0</v>
      </c>
      <c r="I222" s="13">
        <v>0.0</v>
      </c>
      <c r="J222" s="17">
        <v>100.0</v>
      </c>
      <c r="K222" s="13">
        <v>496.67</v>
      </c>
      <c r="L222" s="17">
        <v>0.0</v>
      </c>
      <c r="M222" s="13">
        <v>0.0</v>
      </c>
      <c r="N222" s="17">
        <v>0.0</v>
      </c>
      <c r="O222" s="13">
        <v>0.0</v>
      </c>
      <c r="P222" s="17">
        <v>0.0</v>
      </c>
      <c r="Q222" s="13">
        <v>0.0</v>
      </c>
      <c r="R222" s="17">
        <v>0.0</v>
      </c>
      <c r="S222" s="13">
        <v>0.0</v>
      </c>
      <c r="T222" s="17">
        <v>0.0</v>
      </c>
      <c r="U222" s="13">
        <v>0.0</v>
      </c>
    </row>
    <row r="223" spans="1:21">
      <c r="A223" s="7" t="s">
        <v>358</v>
      </c>
      <c r="B223" s="7" t="s">
        <v>275</v>
      </c>
      <c r="C223" s="7" t="s">
        <v>276</v>
      </c>
      <c r="D223" s="7" t="s">
        <v>100</v>
      </c>
      <c r="E223" s="7">
        <v>11.85</v>
      </c>
      <c r="F223" s="13">
        <v>399.09</v>
      </c>
      <c r="G223" s="17">
        <f>IF($F$699=0,0,(F223/$F$699)*100)</f>
        <v>0.028639341094079</v>
      </c>
      <c r="H223" s="17">
        <v>0.0</v>
      </c>
      <c r="I223" s="13">
        <v>0.0</v>
      </c>
      <c r="J223" s="17">
        <v>100.0</v>
      </c>
      <c r="K223" s="13">
        <v>399.09</v>
      </c>
      <c r="L223" s="17">
        <v>0.0</v>
      </c>
      <c r="M223" s="13">
        <v>0.0</v>
      </c>
      <c r="N223" s="17">
        <v>0.0</v>
      </c>
      <c r="O223" s="13">
        <v>0.0</v>
      </c>
      <c r="P223" s="17">
        <v>0.0</v>
      </c>
      <c r="Q223" s="13">
        <v>0.0</v>
      </c>
      <c r="R223" s="17">
        <v>0.0</v>
      </c>
      <c r="S223" s="13">
        <v>0.0</v>
      </c>
      <c r="T223" s="17">
        <v>0.0</v>
      </c>
      <c r="U223" s="13">
        <v>0.0</v>
      </c>
    </row>
    <row r="224" spans="1:21">
      <c r="A224" s="7" t="s">
        <v>359</v>
      </c>
      <c r="B224" s="7" t="s">
        <v>278</v>
      </c>
      <c r="C224" s="7" t="s">
        <v>279</v>
      </c>
      <c r="D224" s="7" t="s">
        <v>35</v>
      </c>
      <c r="E224" s="7">
        <v>1.0</v>
      </c>
      <c r="F224" s="13">
        <v>43.53</v>
      </c>
      <c r="G224" s="17">
        <f>IF($F$699=0,0,(F224/$F$699)*100)</f>
        <v>0.0031237829006621</v>
      </c>
      <c r="H224" s="17">
        <v>0.0</v>
      </c>
      <c r="I224" s="13">
        <v>0.0</v>
      </c>
      <c r="J224" s="17">
        <v>100.0</v>
      </c>
      <c r="K224" s="13">
        <v>43.53</v>
      </c>
      <c r="L224" s="17">
        <v>0.0</v>
      </c>
      <c r="M224" s="13">
        <v>0.0</v>
      </c>
      <c r="N224" s="17">
        <v>0.0</v>
      </c>
      <c r="O224" s="13">
        <v>0.0</v>
      </c>
      <c r="P224" s="17">
        <v>0.0</v>
      </c>
      <c r="Q224" s="13">
        <v>0.0</v>
      </c>
      <c r="R224" s="17">
        <v>0.0</v>
      </c>
      <c r="S224" s="13">
        <v>0.0</v>
      </c>
      <c r="T224" s="17">
        <v>0.0</v>
      </c>
      <c r="U224" s="13">
        <v>0.0</v>
      </c>
    </row>
    <row r="225" spans="1:21">
      <c r="A225" s="7" t="s">
        <v>360</v>
      </c>
      <c r="B225" s="7" t="s">
        <v>281</v>
      </c>
      <c r="C225" s="7" t="s">
        <v>282</v>
      </c>
      <c r="D225" s="7" t="s">
        <v>35</v>
      </c>
      <c r="E225" s="7">
        <v>2.0</v>
      </c>
      <c r="F225" s="13">
        <v>74.77</v>
      </c>
      <c r="G225" s="17">
        <f>IF($F$699=0,0,(F225/$F$699)*100)</f>
        <v>0.0053656156095223</v>
      </c>
      <c r="H225" s="17">
        <v>0.0</v>
      </c>
      <c r="I225" s="13">
        <v>0.0</v>
      </c>
      <c r="J225" s="17">
        <v>100.0</v>
      </c>
      <c r="K225" s="13">
        <v>74.77</v>
      </c>
      <c r="L225" s="17">
        <v>0.0</v>
      </c>
      <c r="M225" s="13">
        <v>0.0</v>
      </c>
      <c r="N225" s="17">
        <v>0.0</v>
      </c>
      <c r="O225" s="13">
        <v>0.0</v>
      </c>
      <c r="P225" s="17">
        <v>0.0</v>
      </c>
      <c r="Q225" s="13">
        <v>0.0</v>
      </c>
      <c r="R225" s="17">
        <v>0.0</v>
      </c>
      <c r="S225" s="13">
        <v>0.0</v>
      </c>
      <c r="T225" s="17">
        <v>0.0</v>
      </c>
      <c r="U225" s="13">
        <v>0.0</v>
      </c>
    </row>
    <row r="226" spans="1:21">
      <c r="A226" s="7" t="s">
        <v>361</v>
      </c>
      <c r="B226" s="7" t="s">
        <v>284</v>
      </c>
      <c r="C226" s="7" t="s">
        <v>285</v>
      </c>
      <c r="D226" s="7" t="s">
        <v>100</v>
      </c>
      <c r="E226" s="7">
        <v>9.4</v>
      </c>
      <c r="F226" s="13">
        <v>221.0</v>
      </c>
      <c r="G226" s="17">
        <f>IF($F$699=0,0,(F226/$F$699)*100)</f>
        <v>0.015859315898147</v>
      </c>
      <c r="H226" s="17">
        <v>0.0</v>
      </c>
      <c r="I226" s="13">
        <v>0.0</v>
      </c>
      <c r="J226" s="17">
        <v>100.0</v>
      </c>
      <c r="K226" s="13">
        <v>221.0</v>
      </c>
      <c r="L226" s="17">
        <v>0.0</v>
      </c>
      <c r="M226" s="13">
        <v>0.0</v>
      </c>
      <c r="N226" s="17">
        <v>0.0</v>
      </c>
      <c r="O226" s="13">
        <v>0.0</v>
      </c>
      <c r="P226" s="17">
        <v>0.0</v>
      </c>
      <c r="Q226" s="13">
        <v>0.0</v>
      </c>
      <c r="R226" s="17">
        <v>0.0</v>
      </c>
      <c r="S226" s="13">
        <v>0.0</v>
      </c>
      <c r="T226" s="17">
        <v>0.0</v>
      </c>
      <c r="U226" s="13">
        <v>0.0</v>
      </c>
    </row>
    <row r="227" spans="1:21">
      <c r="A227" s="7" t="s">
        <v>362</v>
      </c>
      <c r="B227" s="7" t="s">
        <v>287</v>
      </c>
      <c r="C227" s="7" t="s">
        <v>288</v>
      </c>
      <c r="D227" s="7" t="s">
        <v>100</v>
      </c>
      <c r="E227" s="7">
        <v>2.45</v>
      </c>
      <c r="F227" s="13">
        <v>31.1</v>
      </c>
      <c r="G227" s="17">
        <f>IF($F$699=0,0,(F227/$F$699)*100)</f>
        <v>0.0022317860834044</v>
      </c>
      <c r="H227" s="17">
        <v>0.0</v>
      </c>
      <c r="I227" s="13">
        <v>0.0</v>
      </c>
      <c r="J227" s="17">
        <v>100.0</v>
      </c>
      <c r="K227" s="13">
        <v>31.1</v>
      </c>
      <c r="L227" s="17">
        <v>0.0</v>
      </c>
      <c r="M227" s="13">
        <v>0.0</v>
      </c>
      <c r="N227" s="17">
        <v>0.0</v>
      </c>
      <c r="O227" s="13">
        <v>0.0</v>
      </c>
      <c r="P227" s="17">
        <v>0.0</v>
      </c>
      <c r="Q227" s="13">
        <v>0.0</v>
      </c>
      <c r="R227" s="17">
        <v>0.0</v>
      </c>
      <c r="S227" s="13">
        <v>0.0</v>
      </c>
      <c r="T227" s="17">
        <v>0.0</v>
      </c>
      <c r="U227" s="13">
        <v>0.0</v>
      </c>
    </row>
    <row r="228" spans="1:21">
      <c r="A228" s="6" t="s">
        <v>363</v>
      </c>
      <c r="B228" s="6" t="s">
        <v>363</v>
      </c>
      <c r="C228" s="6" t="s">
        <v>364</v>
      </c>
      <c r="D228" s="6" t="s">
        <v>27</v>
      </c>
      <c r="E228" s="6" t="s">
        <v>27</v>
      </c>
      <c r="F228" s="12">
        <f>SUM(F229,F238,F251)</f>
        <v>25960.32</v>
      </c>
      <c r="G228" s="16">
        <f>IF($F$699=0,0,(F228/$F$699)*100)</f>
        <v>1.8629543696696</v>
      </c>
      <c r="H228" s="16" t="s">
        <v>27</v>
      </c>
      <c r="I228" s="12" t="s">
        <v>27</v>
      </c>
      <c r="J228" s="16" t="s">
        <v>27</v>
      </c>
      <c r="K228" s="12" t="s">
        <v>27</v>
      </c>
      <c r="L228" s="16" t="s">
        <v>27</v>
      </c>
      <c r="M228" s="12" t="s">
        <v>27</v>
      </c>
      <c r="N228" s="16" t="s">
        <v>27</v>
      </c>
      <c r="O228" s="12" t="s">
        <v>27</v>
      </c>
      <c r="P228" s="16" t="s">
        <v>27</v>
      </c>
      <c r="Q228" s="12" t="s">
        <v>27</v>
      </c>
      <c r="R228" s="16" t="s">
        <v>27</v>
      </c>
      <c r="S228" s="12" t="s">
        <v>27</v>
      </c>
      <c r="T228" s="16" t="s">
        <v>27</v>
      </c>
      <c r="U228" s="12" t="s">
        <v>27</v>
      </c>
    </row>
    <row r="229" spans="1:21">
      <c r="A229" s="6" t="s">
        <v>365</v>
      </c>
      <c r="B229" s="6" t="s">
        <v>365</v>
      </c>
      <c r="C229" s="6" t="s">
        <v>179</v>
      </c>
      <c r="D229" s="6" t="s">
        <v>27</v>
      </c>
      <c r="E229" s="6" t="s">
        <v>27</v>
      </c>
      <c r="F229" s="12">
        <f>SUM(F230,F231,F232,F233,F234,F235,F236,F237)</f>
        <v>10845.12</v>
      </c>
      <c r="G229" s="16">
        <f>IF($F$699=0,0,(F229/$F$699)*100)</f>
        <v>0.77826327616882</v>
      </c>
      <c r="H229" s="16" t="s">
        <v>27</v>
      </c>
      <c r="I229" s="12" t="s">
        <v>27</v>
      </c>
      <c r="J229" s="16" t="s">
        <v>27</v>
      </c>
      <c r="K229" s="12" t="s">
        <v>27</v>
      </c>
      <c r="L229" s="16" t="s">
        <v>27</v>
      </c>
      <c r="M229" s="12" t="s">
        <v>27</v>
      </c>
      <c r="N229" s="16" t="s">
        <v>27</v>
      </c>
      <c r="O229" s="12" t="s">
        <v>27</v>
      </c>
      <c r="P229" s="16" t="s">
        <v>27</v>
      </c>
      <c r="Q229" s="12" t="s">
        <v>27</v>
      </c>
      <c r="R229" s="16" t="s">
        <v>27</v>
      </c>
      <c r="S229" s="12" t="s">
        <v>27</v>
      </c>
      <c r="T229" s="16" t="s">
        <v>27</v>
      </c>
      <c r="U229" s="12" t="s">
        <v>27</v>
      </c>
    </row>
    <row r="230" spans="1:21">
      <c r="A230" s="7" t="s">
        <v>366</v>
      </c>
      <c r="B230" s="7" t="s">
        <v>48</v>
      </c>
      <c r="C230" s="7" t="s">
        <v>78</v>
      </c>
      <c r="D230" s="7" t="s">
        <v>42</v>
      </c>
      <c r="E230" s="7">
        <v>20.58</v>
      </c>
      <c r="F230" s="13">
        <v>192.47</v>
      </c>
      <c r="G230" s="17">
        <f>IF($F$699=0,0,(F230/$F$699)*100)</f>
        <v>0.013811957153468</v>
      </c>
      <c r="H230" s="17">
        <v>100.0</v>
      </c>
      <c r="I230" s="13">
        <v>192.47</v>
      </c>
      <c r="J230" s="17">
        <v>0.0</v>
      </c>
      <c r="K230" s="13">
        <v>0.0</v>
      </c>
      <c r="L230" s="17">
        <v>0.0</v>
      </c>
      <c r="M230" s="13">
        <v>0.0</v>
      </c>
      <c r="N230" s="17">
        <v>0.0</v>
      </c>
      <c r="O230" s="13">
        <v>0.0</v>
      </c>
      <c r="P230" s="17">
        <v>0.0</v>
      </c>
      <c r="Q230" s="13">
        <v>0.0</v>
      </c>
      <c r="R230" s="17">
        <v>0.0</v>
      </c>
      <c r="S230" s="13">
        <v>0.0</v>
      </c>
      <c r="T230" s="17">
        <v>0.0</v>
      </c>
      <c r="U230" s="13">
        <v>0.0</v>
      </c>
    </row>
    <row r="231" spans="1:21">
      <c r="A231" s="7" t="s">
        <v>367</v>
      </c>
      <c r="B231" s="7" t="s">
        <v>51</v>
      </c>
      <c r="C231" s="7" t="s">
        <v>80</v>
      </c>
      <c r="D231" s="7" t="s">
        <v>53</v>
      </c>
      <c r="E231" s="7">
        <v>1.08</v>
      </c>
      <c r="F231" s="13">
        <v>13.96</v>
      </c>
      <c r="G231" s="17">
        <f>IF($F$699=0,0,(F231/$F$699)*100)</f>
        <v>0.001001792081168</v>
      </c>
      <c r="H231" s="17">
        <v>100.0</v>
      </c>
      <c r="I231" s="13">
        <v>13.96</v>
      </c>
      <c r="J231" s="17">
        <v>0.0</v>
      </c>
      <c r="K231" s="13">
        <v>0.0</v>
      </c>
      <c r="L231" s="17">
        <v>0.0</v>
      </c>
      <c r="M231" s="13">
        <v>0.0</v>
      </c>
      <c r="N231" s="17">
        <v>0.0</v>
      </c>
      <c r="O231" s="13">
        <v>0.0</v>
      </c>
      <c r="P231" s="17">
        <v>0.0</v>
      </c>
      <c r="Q231" s="13">
        <v>0.0</v>
      </c>
      <c r="R231" s="17">
        <v>0.0</v>
      </c>
      <c r="S231" s="13">
        <v>0.0</v>
      </c>
      <c r="T231" s="17">
        <v>0.0</v>
      </c>
      <c r="U231" s="13">
        <v>0.0</v>
      </c>
    </row>
    <row r="232" spans="1:21">
      <c r="A232" s="7" t="s">
        <v>368</v>
      </c>
      <c r="B232" s="7" t="s">
        <v>55</v>
      </c>
      <c r="C232" s="7" t="s">
        <v>82</v>
      </c>
      <c r="D232" s="7" t="s">
        <v>57</v>
      </c>
      <c r="E232" s="7">
        <v>10.8</v>
      </c>
      <c r="F232" s="13">
        <v>42.97</v>
      </c>
      <c r="G232" s="17">
        <f>IF($F$699=0,0,(F232/$F$699)*100)</f>
        <v>0.0030835963988388</v>
      </c>
      <c r="H232" s="17">
        <v>100.0</v>
      </c>
      <c r="I232" s="13">
        <v>42.97</v>
      </c>
      <c r="J232" s="17">
        <v>0.0</v>
      </c>
      <c r="K232" s="13">
        <v>0.0</v>
      </c>
      <c r="L232" s="17">
        <v>0.0</v>
      </c>
      <c r="M232" s="13">
        <v>0.0</v>
      </c>
      <c r="N232" s="17">
        <v>0.0</v>
      </c>
      <c r="O232" s="13">
        <v>0.0</v>
      </c>
      <c r="P232" s="17">
        <v>0.0</v>
      </c>
      <c r="Q232" s="13">
        <v>0.0</v>
      </c>
      <c r="R232" s="17">
        <v>0.0</v>
      </c>
      <c r="S232" s="13">
        <v>0.0</v>
      </c>
      <c r="T232" s="17">
        <v>0.0</v>
      </c>
      <c r="U232" s="13">
        <v>0.0</v>
      </c>
    </row>
    <row r="233" spans="1:21">
      <c r="A233" s="7" t="s">
        <v>369</v>
      </c>
      <c r="B233" s="7" t="s">
        <v>59</v>
      </c>
      <c r="C233" s="7" t="s">
        <v>84</v>
      </c>
      <c r="D233" s="7" t="s">
        <v>42</v>
      </c>
      <c r="E233" s="7">
        <v>20.58</v>
      </c>
      <c r="F233" s="13">
        <v>45.52</v>
      </c>
      <c r="G233" s="17">
        <f>IF($F$699=0,0,(F233/$F$699)*100)</f>
        <v>0.0032665885053559</v>
      </c>
      <c r="H233" s="17">
        <v>100.0</v>
      </c>
      <c r="I233" s="13">
        <v>45.52</v>
      </c>
      <c r="J233" s="17">
        <v>0.0</v>
      </c>
      <c r="K233" s="13">
        <v>0.0</v>
      </c>
      <c r="L233" s="17">
        <v>0.0</v>
      </c>
      <c r="M233" s="13">
        <v>0.0</v>
      </c>
      <c r="N233" s="17">
        <v>0.0</v>
      </c>
      <c r="O233" s="13">
        <v>0.0</v>
      </c>
      <c r="P233" s="17">
        <v>0.0</v>
      </c>
      <c r="Q233" s="13">
        <v>0.0</v>
      </c>
      <c r="R233" s="17">
        <v>0.0</v>
      </c>
      <c r="S233" s="13">
        <v>0.0</v>
      </c>
      <c r="T233" s="17">
        <v>0.0</v>
      </c>
      <c r="U233" s="13">
        <v>0.0</v>
      </c>
    </row>
    <row r="234" spans="1:21">
      <c r="A234" s="7" t="s">
        <v>370</v>
      </c>
      <c r="B234" s="7" t="s">
        <v>86</v>
      </c>
      <c r="C234" s="7" t="s">
        <v>87</v>
      </c>
      <c r="D234" s="7" t="s">
        <v>42</v>
      </c>
      <c r="E234" s="7">
        <v>20.58</v>
      </c>
      <c r="F234" s="13">
        <v>1651.84</v>
      </c>
      <c r="G234" s="17">
        <f>IF($F$699=0,0,(F234/$F$699)*100)</f>
        <v>0.11853869852124</v>
      </c>
      <c r="H234" s="17">
        <v>100.0</v>
      </c>
      <c r="I234" s="13">
        <v>1651.84</v>
      </c>
      <c r="J234" s="17">
        <v>0.0</v>
      </c>
      <c r="K234" s="13">
        <v>0.0</v>
      </c>
      <c r="L234" s="17">
        <v>0.0</v>
      </c>
      <c r="M234" s="13">
        <v>0.0</v>
      </c>
      <c r="N234" s="17">
        <v>0.0</v>
      </c>
      <c r="O234" s="13">
        <v>0.0</v>
      </c>
      <c r="P234" s="17">
        <v>0.0</v>
      </c>
      <c r="Q234" s="13">
        <v>0.0</v>
      </c>
      <c r="R234" s="17">
        <v>0.0</v>
      </c>
      <c r="S234" s="13">
        <v>0.0</v>
      </c>
      <c r="T234" s="17">
        <v>0.0</v>
      </c>
      <c r="U234" s="13">
        <v>0.0</v>
      </c>
    </row>
    <row r="235" spans="1:21">
      <c r="A235" s="7" t="s">
        <v>371</v>
      </c>
      <c r="B235" s="7" t="s">
        <v>89</v>
      </c>
      <c r="C235" s="7" t="s">
        <v>90</v>
      </c>
      <c r="D235" s="7" t="s">
        <v>42</v>
      </c>
      <c r="E235" s="7">
        <v>20.58</v>
      </c>
      <c r="F235" s="13">
        <v>5613.24</v>
      </c>
      <c r="G235" s="17">
        <f>IF($F$699=0,0,(F235/$F$699)*100)</f>
        <v>0.40281514195527</v>
      </c>
      <c r="H235" s="17">
        <v>100.0</v>
      </c>
      <c r="I235" s="13">
        <v>5613.24</v>
      </c>
      <c r="J235" s="17">
        <v>0.0</v>
      </c>
      <c r="K235" s="13">
        <v>0.0</v>
      </c>
      <c r="L235" s="17">
        <v>0.0</v>
      </c>
      <c r="M235" s="13">
        <v>0.0</v>
      </c>
      <c r="N235" s="17">
        <v>0.0</v>
      </c>
      <c r="O235" s="13">
        <v>0.0</v>
      </c>
      <c r="P235" s="17">
        <v>0.0</v>
      </c>
      <c r="Q235" s="13">
        <v>0.0</v>
      </c>
      <c r="R235" s="17">
        <v>0.0</v>
      </c>
      <c r="S235" s="13">
        <v>0.0</v>
      </c>
      <c r="T235" s="17">
        <v>0.0</v>
      </c>
      <c r="U235" s="13">
        <v>0.0</v>
      </c>
    </row>
    <row r="236" spans="1:21">
      <c r="A236" s="7" t="s">
        <v>372</v>
      </c>
      <c r="B236" s="7" t="s">
        <v>92</v>
      </c>
      <c r="C236" s="7" t="s">
        <v>93</v>
      </c>
      <c r="D236" s="7" t="s">
        <v>42</v>
      </c>
      <c r="E236" s="7">
        <v>20.58</v>
      </c>
      <c r="F236" s="13">
        <v>1822.69</v>
      </c>
      <c r="G236" s="17">
        <f>IF($F$699=0,0,(F236/$F$699)*100)</f>
        <v>0.13079916965789</v>
      </c>
      <c r="H236" s="17">
        <v>100.0</v>
      </c>
      <c r="I236" s="13">
        <v>1822.69</v>
      </c>
      <c r="J236" s="17">
        <v>0.0</v>
      </c>
      <c r="K236" s="13">
        <v>0.0</v>
      </c>
      <c r="L236" s="17">
        <v>0.0</v>
      </c>
      <c r="M236" s="13">
        <v>0.0</v>
      </c>
      <c r="N236" s="17">
        <v>0.0</v>
      </c>
      <c r="O236" s="13">
        <v>0.0</v>
      </c>
      <c r="P236" s="17">
        <v>0.0</v>
      </c>
      <c r="Q236" s="13">
        <v>0.0</v>
      </c>
      <c r="R236" s="17">
        <v>0.0</v>
      </c>
      <c r="S236" s="13">
        <v>0.0</v>
      </c>
      <c r="T236" s="17">
        <v>0.0</v>
      </c>
      <c r="U236" s="13">
        <v>0.0</v>
      </c>
    </row>
    <row r="237" spans="1:21">
      <c r="A237" s="7" t="s">
        <v>373</v>
      </c>
      <c r="B237" s="7" t="s">
        <v>95</v>
      </c>
      <c r="C237" s="7" t="s">
        <v>96</v>
      </c>
      <c r="D237" s="7" t="s">
        <v>42</v>
      </c>
      <c r="E237" s="7">
        <v>20.58</v>
      </c>
      <c r="F237" s="13">
        <v>1462.43</v>
      </c>
      <c r="G237" s="17">
        <f>IF($F$699=0,0,(F237/$F$699)*100)</f>
        <v>0.1049463318956</v>
      </c>
      <c r="H237" s="17">
        <v>100.0</v>
      </c>
      <c r="I237" s="13">
        <v>1462.43</v>
      </c>
      <c r="J237" s="17">
        <v>0.0</v>
      </c>
      <c r="K237" s="13">
        <v>0.0</v>
      </c>
      <c r="L237" s="17">
        <v>0.0</v>
      </c>
      <c r="M237" s="13">
        <v>0.0</v>
      </c>
      <c r="N237" s="17">
        <v>0.0</v>
      </c>
      <c r="O237" s="13">
        <v>0.0</v>
      </c>
      <c r="P237" s="17">
        <v>0.0</v>
      </c>
      <c r="Q237" s="13">
        <v>0.0</v>
      </c>
      <c r="R237" s="17">
        <v>0.0</v>
      </c>
      <c r="S237" s="13">
        <v>0.0</v>
      </c>
      <c r="T237" s="17">
        <v>0.0</v>
      </c>
      <c r="U237" s="13">
        <v>0.0</v>
      </c>
    </row>
    <row r="238" spans="1:21">
      <c r="A238" s="6" t="s">
        <v>374</v>
      </c>
      <c r="B238" s="6" t="s">
        <v>374</v>
      </c>
      <c r="C238" s="6" t="s">
        <v>239</v>
      </c>
      <c r="D238" s="6" t="s">
        <v>27</v>
      </c>
      <c r="E238" s="6" t="s">
        <v>27</v>
      </c>
      <c r="F238" s="12">
        <f>SUM(F239,F240,F241,F242,F243,F244,F245,F246,F247,F248,F249,F250)</f>
        <v>4502.65</v>
      </c>
      <c r="G238" s="16">
        <f>IF($F$699=0,0,(F238/$F$699)*100)</f>
        <v>0.3231174150624</v>
      </c>
      <c r="H238" s="16" t="s">
        <v>27</v>
      </c>
      <c r="I238" s="12" t="s">
        <v>27</v>
      </c>
      <c r="J238" s="16" t="s">
        <v>27</v>
      </c>
      <c r="K238" s="12" t="s">
        <v>27</v>
      </c>
      <c r="L238" s="16" t="s">
        <v>27</v>
      </c>
      <c r="M238" s="12" t="s">
        <v>27</v>
      </c>
      <c r="N238" s="16" t="s">
        <v>27</v>
      </c>
      <c r="O238" s="12" t="s">
        <v>27</v>
      </c>
      <c r="P238" s="16" t="s">
        <v>27</v>
      </c>
      <c r="Q238" s="12" t="s">
        <v>27</v>
      </c>
      <c r="R238" s="16" t="s">
        <v>27</v>
      </c>
      <c r="S238" s="12" t="s">
        <v>27</v>
      </c>
      <c r="T238" s="16" t="s">
        <v>27</v>
      </c>
      <c r="U238" s="12" t="s">
        <v>27</v>
      </c>
    </row>
    <row r="239" spans="1:21">
      <c r="A239" s="7" t="s">
        <v>375</v>
      </c>
      <c r="B239" s="7" t="s">
        <v>48</v>
      </c>
      <c r="C239" s="7" t="s">
        <v>78</v>
      </c>
      <c r="D239" s="7" t="s">
        <v>42</v>
      </c>
      <c r="E239" s="7">
        <v>4.4</v>
      </c>
      <c r="F239" s="13">
        <v>41.16</v>
      </c>
      <c r="G239" s="17">
        <f>IF($F$699=0,0,(F239/$F$699)*100)</f>
        <v>0.0029537078840169</v>
      </c>
      <c r="H239" s="17">
        <v>100.0</v>
      </c>
      <c r="I239" s="13">
        <v>41.16</v>
      </c>
      <c r="J239" s="17">
        <v>0.0</v>
      </c>
      <c r="K239" s="13">
        <v>0.0</v>
      </c>
      <c r="L239" s="17">
        <v>0.0</v>
      </c>
      <c r="M239" s="13">
        <v>0.0</v>
      </c>
      <c r="N239" s="17">
        <v>0.0</v>
      </c>
      <c r="O239" s="13">
        <v>0.0</v>
      </c>
      <c r="P239" s="17">
        <v>0.0</v>
      </c>
      <c r="Q239" s="13">
        <v>0.0</v>
      </c>
      <c r="R239" s="17">
        <v>0.0</v>
      </c>
      <c r="S239" s="13">
        <v>0.0</v>
      </c>
      <c r="T239" s="17">
        <v>0.0</v>
      </c>
      <c r="U239" s="13">
        <v>0.0</v>
      </c>
    </row>
    <row r="240" spans="1:21">
      <c r="A240" s="7" t="s">
        <v>376</v>
      </c>
      <c r="B240" s="7" t="s">
        <v>51</v>
      </c>
      <c r="C240" s="7" t="s">
        <v>80</v>
      </c>
      <c r="D240" s="7" t="s">
        <v>53</v>
      </c>
      <c r="E240" s="7">
        <v>0.23</v>
      </c>
      <c r="F240" s="13">
        <v>2.98</v>
      </c>
      <c r="G240" s="17">
        <f>IF($F$699=0,0,(F240/$F$699)*100)</f>
        <v>0.00021384959898859</v>
      </c>
      <c r="H240" s="17">
        <v>100.0</v>
      </c>
      <c r="I240" s="13">
        <v>2.98</v>
      </c>
      <c r="J240" s="17">
        <v>0.0</v>
      </c>
      <c r="K240" s="13">
        <v>0.0</v>
      </c>
      <c r="L240" s="17">
        <v>0.0</v>
      </c>
      <c r="M240" s="13">
        <v>0.0</v>
      </c>
      <c r="N240" s="17">
        <v>0.0</v>
      </c>
      <c r="O240" s="13">
        <v>0.0</v>
      </c>
      <c r="P240" s="17">
        <v>0.0</v>
      </c>
      <c r="Q240" s="13">
        <v>0.0</v>
      </c>
      <c r="R240" s="17">
        <v>0.0</v>
      </c>
      <c r="S240" s="13">
        <v>0.0</v>
      </c>
      <c r="T240" s="17">
        <v>0.0</v>
      </c>
      <c r="U240" s="13">
        <v>0.0</v>
      </c>
    </row>
    <row r="241" spans="1:21">
      <c r="A241" s="7" t="s">
        <v>377</v>
      </c>
      <c r="B241" s="7" t="s">
        <v>55</v>
      </c>
      <c r="C241" s="7" t="s">
        <v>82</v>
      </c>
      <c r="D241" s="7" t="s">
        <v>57</v>
      </c>
      <c r="E241" s="7">
        <v>2.31</v>
      </c>
      <c r="F241" s="13">
        <v>9.2</v>
      </c>
      <c r="G241" s="17">
        <f>IF($F$699=0,0,(F241/$F$699)*100)</f>
        <v>0.00066020681566946</v>
      </c>
      <c r="H241" s="17">
        <v>100.0</v>
      </c>
      <c r="I241" s="13">
        <v>9.2</v>
      </c>
      <c r="J241" s="17">
        <v>0.0</v>
      </c>
      <c r="K241" s="13">
        <v>0.0</v>
      </c>
      <c r="L241" s="17">
        <v>0.0</v>
      </c>
      <c r="M241" s="13">
        <v>0.0</v>
      </c>
      <c r="N241" s="17">
        <v>0.0</v>
      </c>
      <c r="O241" s="13">
        <v>0.0</v>
      </c>
      <c r="P241" s="17">
        <v>0.0</v>
      </c>
      <c r="Q241" s="13">
        <v>0.0</v>
      </c>
      <c r="R241" s="17">
        <v>0.0</v>
      </c>
      <c r="S241" s="13">
        <v>0.0</v>
      </c>
      <c r="T241" s="17">
        <v>0.0</v>
      </c>
      <c r="U241" s="13">
        <v>0.0</v>
      </c>
    </row>
    <row r="242" spans="1:21">
      <c r="A242" s="7" t="s">
        <v>378</v>
      </c>
      <c r="B242" s="7" t="s">
        <v>59</v>
      </c>
      <c r="C242" s="7" t="s">
        <v>84</v>
      </c>
      <c r="D242" s="7" t="s">
        <v>42</v>
      </c>
      <c r="E242" s="7">
        <v>4.4</v>
      </c>
      <c r="F242" s="13">
        <v>9.74</v>
      </c>
      <c r="G242" s="17">
        <f>IF($F$699=0,0,(F242/$F$699)*100)</f>
        <v>0.00069895808528484</v>
      </c>
      <c r="H242" s="17">
        <v>100.0</v>
      </c>
      <c r="I242" s="13">
        <v>9.74</v>
      </c>
      <c r="J242" s="17">
        <v>0.0</v>
      </c>
      <c r="K242" s="13">
        <v>0.0</v>
      </c>
      <c r="L242" s="17">
        <v>0.0</v>
      </c>
      <c r="M242" s="13">
        <v>0.0</v>
      </c>
      <c r="N242" s="17">
        <v>0.0</v>
      </c>
      <c r="O242" s="13">
        <v>0.0</v>
      </c>
      <c r="P242" s="17">
        <v>0.0</v>
      </c>
      <c r="Q242" s="13">
        <v>0.0</v>
      </c>
      <c r="R242" s="17">
        <v>0.0</v>
      </c>
      <c r="S242" s="13">
        <v>0.0</v>
      </c>
      <c r="T242" s="17">
        <v>0.0</v>
      </c>
      <c r="U242" s="13">
        <v>0.0</v>
      </c>
    </row>
    <row r="243" spans="1:21">
      <c r="A243" s="7" t="s">
        <v>379</v>
      </c>
      <c r="B243" s="7" t="s">
        <v>89</v>
      </c>
      <c r="C243" s="7" t="s">
        <v>90</v>
      </c>
      <c r="D243" s="7" t="s">
        <v>42</v>
      </c>
      <c r="E243" s="7">
        <v>4.4</v>
      </c>
      <c r="F243" s="13">
        <v>1200.12</v>
      </c>
      <c r="G243" s="17">
        <f>IF($F$699=0,0,(F243/$F$699)*100)</f>
        <v>0.086122543871873</v>
      </c>
      <c r="H243" s="17">
        <v>100.0</v>
      </c>
      <c r="I243" s="13">
        <v>1200.12</v>
      </c>
      <c r="J243" s="17">
        <v>0.0</v>
      </c>
      <c r="K243" s="13">
        <v>0.0</v>
      </c>
      <c r="L243" s="17">
        <v>0.0</v>
      </c>
      <c r="M243" s="13">
        <v>0.0</v>
      </c>
      <c r="N243" s="17">
        <v>0.0</v>
      </c>
      <c r="O243" s="13">
        <v>0.0</v>
      </c>
      <c r="P243" s="17">
        <v>0.0</v>
      </c>
      <c r="Q243" s="13">
        <v>0.0</v>
      </c>
      <c r="R243" s="17">
        <v>0.0</v>
      </c>
      <c r="S243" s="13">
        <v>0.0</v>
      </c>
      <c r="T243" s="17">
        <v>0.0</v>
      </c>
      <c r="U243" s="13">
        <v>0.0</v>
      </c>
    </row>
    <row r="244" spans="1:21">
      <c r="A244" s="7" t="s">
        <v>380</v>
      </c>
      <c r="B244" s="7" t="s">
        <v>118</v>
      </c>
      <c r="C244" s="7" t="s">
        <v>119</v>
      </c>
      <c r="D244" s="7" t="s">
        <v>100</v>
      </c>
      <c r="E244" s="7">
        <v>14.68</v>
      </c>
      <c r="F244" s="13">
        <v>235.77</v>
      </c>
      <c r="G244" s="17">
        <f>IF($F$699=0,0,(F244/$F$699)*100)</f>
        <v>0.016919234883738</v>
      </c>
      <c r="H244" s="17">
        <v>100.0</v>
      </c>
      <c r="I244" s="13">
        <v>235.77</v>
      </c>
      <c r="J244" s="17">
        <v>0.0</v>
      </c>
      <c r="K244" s="13">
        <v>0.0</v>
      </c>
      <c r="L244" s="17">
        <v>0.0</v>
      </c>
      <c r="M244" s="13">
        <v>0.0</v>
      </c>
      <c r="N244" s="17">
        <v>0.0</v>
      </c>
      <c r="O244" s="13">
        <v>0.0</v>
      </c>
      <c r="P244" s="17">
        <v>0.0</v>
      </c>
      <c r="Q244" s="13">
        <v>0.0</v>
      </c>
      <c r="R244" s="17">
        <v>0.0</v>
      </c>
      <c r="S244" s="13">
        <v>0.0</v>
      </c>
      <c r="T244" s="17">
        <v>0.0</v>
      </c>
      <c r="U244" s="13">
        <v>0.0</v>
      </c>
    </row>
    <row r="245" spans="1:21">
      <c r="A245" s="7" t="s">
        <v>381</v>
      </c>
      <c r="B245" s="7" t="s">
        <v>68</v>
      </c>
      <c r="C245" s="7" t="s">
        <v>121</v>
      </c>
      <c r="D245" s="7" t="s">
        <v>42</v>
      </c>
      <c r="E245" s="7">
        <v>4.4</v>
      </c>
      <c r="F245" s="13">
        <v>23.98</v>
      </c>
      <c r="G245" s="17">
        <f>IF($F$699=0,0,(F245/$F$699)*100)</f>
        <v>0.0017208434173645</v>
      </c>
      <c r="H245" s="17">
        <v>100.0</v>
      </c>
      <c r="I245" s="13">
        <v>23.98</v>
      </c>
      <c r="J245" s="17">
        <v>0.0</v>
      </c>
      <c r="K245" s="13">
        <v>0.0</v>
      </c>
      <c r="L245" s="17">
        <v>0.0</v>
      </c>
      <c r="M245" s="13">
        <v>0.0</v>
      </c>
      <c r="N245" s="17">
        <v>0.0</v>
      </c>
      <c r="O245" s="13">
        <v>0.0</v>
      </c>
      <c r="P245" s="17">
        <v>0.0</v>
      </c>
      <c r="Q245" s="13">
        <v>0.0</v>
      </c>
      <c r="R245" s="17">
        <v>0.0</v>
      </c>
      <c r="S245" s="13">
        <v>0.0</v>
      </c>
      <c r="T245" s="17">
        <v>0.0</v>
      </c>
      <c r="U245" s="13">
        <v>0.0</v>
      </c>
    </row>
    <row r="246" spans="1:21">
      <c r="A246" s="7" t="s">
        <v>382</v>
      </c>
      <c r="B246" s="7" t="s">
        <v>71</v>
      </c>
      <c r="C246" s="7" t="s">
        <v>123</v>
      </c>
      <c r="D246" s="7" t="s">
        <v>42</v>
      </c>
      <c r="E246" s="7">
        <v>4.4</v>
      </c>
      <c r="F246" s="13">
        <v>59.53</v>
      </c>
      <c r="G246" s="17">
        <f>IF($F$699=0,0,(F246/$F$699)*100)</f>
        <v>0.0042719686670438</v>
      </c>
      <c r="H246" s="17">
        <v>100.0</v>
      </c>
      <c r="I246" s="13">
        <v>59.53</v>
      </c>
      <c r="J246" s="17">
        <v>0.0</v>
      </c>
      <c r="K246" s="13">
        <v>0.0</v>
      </c>
      <c r="L246" s="17">
        <v>0.0</v>
      </c>
      <c r="M246" s="13">
        <v>0.0</v>
      </c>
      <c r="N246" s="17">
        <v>0.0</v>
      </c>
      <c r="O246" s="13">
        <v>0.0</v>
      </c>
      <c r="P246" s="17">
        <v>0.0</v>
      </c>
      <c r="Q246" s="13">
        <v>0.0</v>
      </c>
      <c r="R246" s="17">
        <v>0.0</v>
      </c>
      <c r="S246" s="13">
        <v>0.0</v>
      </c>
      <c r="T246" s="17">
        <v>0.0</v>
      </c>
      <c r="U246" s="13">
        <v>0.0</v>
      </c>
    </row>
    <row r="247" spans="1:21">
      <c r="A247" s="7" t="s">
        <v>383</v>
      </c>
      <c r="B247" s="7" t="s">
        <v>252</v>
      </c>
      <c r="C247" s="7" t="s">
        <v>253</v>
      </c>
      <c r="D247" s="7" t="s">
        <v>100</v>
      </c>
      <c r="E247" s="7">
        <v>2.0</v>
      </c>
      <c r="F247" s="13">
        <v>2536.21</v>
      </c>
      <c r="G247" s="17">
        <f>IF($F$699=0,0,(F247/$F$699)*100)</f>
        <v>0.18200251390968</v>
      </c>
      <c r="H247" s="17">
        <v>0.0</v>
      </c>
      <c r="I247" s="13">
        <v>0.0</v>
      </c>
      <c r="J247" s="17">
        <v>100.0</v>
      </c>
      <c r="K247" s="13">
        <v>2536.21</v>
      </c>
      <c r="L247" s="17">
        <v>0.0</v>
      </c>
      <c r="M247" s="13">
        <v>0.0</v>
      </c>
      <c r="N247" s="17">
        <v>0.0</v>
      </c>
      <c r="O247" s="13">
        <v>0.0</v>
      </c>
      <c r="P247" s="17">
        <v>0.0</v>
      </c>
      <c r="Q247" s="13">
        <v>0.0</v>
      </c>
      <c r="R247" s="17">
        <v>0.0</v>
      </c>
      <c r="S247" s="13">
        <v>0.0</v>
      </c>
      <c r="T247" s="17">
        <v>0.0</v>
      </c>
      <c r="U247" s="13">
        <v>0.0</v>
      </c>
    </row>
    <row r="248" spans="1:21">
      <c r="A248" s="7" t="s">
        <v>384</v>
      </c>
      <c r="B248" s="7" t="s">
        <v>108</v>
      </c>
      <c r="C248" s="7" t="s">
        <v>109</v>
      </c>
      <c r="D248" s="7" t="s">
        <v>42</v>
      </c>
      <c r="E248" s="7">
        <v>4.4</v>
      </c>
      <c r="F248" s="13">
        <v>32.79</v>
      </c>
      <c r="G248" s="17">
        <f>IF($F$699=0,0,(F248/$F$699)*100)</f>
        <v>0.0023530632049784</v>
      </c>
      <c r="H248" s="17">
        <v>0.0</v>
      </c>
      <c r="I248" s="13">
        <v>0.0</v>
      </c>
      <c r="J248" s="17">
        <v>0.0</v>
      </c>
      <c r="K248" s="13">
        <v>0.0</v>
      </c>
      <c r="L248" s="17">
        <v>0.0</v>
      </c>
      <c r="M248" s="13">
        <v>0.0</v>
      </c>
      <c r="N248" s="17">
        <v>0.0</v>
      </c>
      <c r="O248" s="13">
        <v>0.0</v>
      </c>
      <c r="P248" s="17">
        <v>0.0</v>
      </c>
      <c r="Q248" s="13">
        <v>0.0</v>
      </c>
      <c r="R248" s="17">
        <v>0.0</v>
      </c>
      <c r="S248" s="13">
        <v>0.0</v>
      </c>
      <c r="T248" s="17">
        <v>100.0</v>
      </c>
      <c r="U248" s="13">
        <v>32.79</v>
      </c>
    </row>
    <row r="249" spans="1:21">
      <c r="A249" s="7" t="s">
        <v>385</v>
      </c>
      <c r="B249" s="7" t="s">
        <v>111</v>
      </c>
      <c r="C249" s="7" t="s">
        <v>112</v>
      </c>
      <c r="D249" s="7" t="s">
        <v>42</v>
      </c>
      <c r="E249" s="7">
        <v>4.4</v>
      </c>
      <c r="F249" s="13">
        <v>152.16</v>
      </c>
      <c r="G249" s="17">
        <f>IF($F$699=0,0,(F249/$F$699)*100)</f>
        <v>0.01091924663829</v>
      </c>
      <c r="H249" s="17">
        <v>100.0</v>
      </c>
      <c r="I249" s="13">
        <v>152.16</v>
      </c>
      <c r="J249" s="17">
        <v>0.0</v>
      </c>
      <c r="K249" s="13">
        <v>0.0</v>
      </c>
      <c r="L249" s="17">
        <v>0.0</v>
      </c>
      <c r="M249" s="13">
        <v>0.0</v>
      </c>
      <c r="N249" s="17">
        <v>0.0</v>
      </c>
      <c r="O249" s="13">
        <v>0.0</v>
      </c>
      <c r="P249" s="17">
        <v>0.0</v>
      </c>
      <c r="Q249" s="13">
        <v>0.0</v>
      </c>
      <c r="R249" s="17">
        <v>0.0</v>
      </c>
      <c r="S249" s="13">
        <v>0.0</v>
      </c>
      <c r="T249" s="17">
        <v>0.0</v>
      </c>
      <c r="U249" s="13">
        <v>0.0</v>
      </c>
    </row>
    <row r="250" spans="1:21">
      <c r="A250" s="7" t="s">
        <v>386</v>
      </c>
      <c r="B250" s="7" t="s">
        <v>115</v>
      </c>
      <c r="C250" s="7" t="s">
        <v>116</v>
      </c>
      <c r="D250" s="7" t="s">
        <v>42</v>
      </c>
      <c r="E250" s="7">
        <v>4.4</v>
      </c>
      <c r="F250" s="13">
        <v>199.01</v>
      </c>
      <c r="G250" s="17">
        <f>IF($F$699=0,0,(F250/$F$699)*100)</f>
        <v>0.014281278085476</v>
      </c>
      <c r="H250" s="17">
        <v>100.0</v>
      </c>
      <c r="I250" s="13">
        <v>199.01</v>
      </c>
      <c r="J250" s="17">
        <v>0.0</v>
      </c>
      <c r="K250" s="13">
        <v>0.0</v>
      </c>
      <c r="L250" s="17">
        <v>0.0</v>
      </c>
      <c r="M250" s="13">
        <v>0.0</v>
      </c>
      <c r="N250" s="17">
        <v>0.0</v>
      </c>
      <c r="O250" s="13">
        <v>0.0</v>
      </c>
      <c r="P250" s="17">
        <v>0.0</v>
      </c>
      <c r="Q250" s="13">
        <v>0.0</v>
      </c>
      <c r="R250" s="17">
        <v>0.0</v>
      </c>
      <c r="S250" s="13">
        <v>0.0</v>
      </c>
      <c r="T250" s="17">
        <v>0.0</v>
      </c>
      <c r="U250" s="13">
        <v>0.0</v>
      </c>
    </row>
    <row r="251" spans="1:21">
      <c r="A251" s="6" t="s">
        <v>387</v>
      </c>
      <c r="B251" s="6" t="s">
        <v>387</v>
      </c>
      <c r="C251" s="6" t="s">
        <v>258</v>
      </c>
      <c r="D251" s="6" t="s">
        <v>27</v>
      </c>
      <c r="E251" s="6" t="s">
        <v>27</v>
      </c>
      <c r="F251" s="12">
        <f>SUM(F252,F253,F254,F255,F256,F257,F258,F259,F260,F261)</f>
        <v>10612.55</v>
      </c>
      <c r="G251" s="16">
        <f>IF($F$699=0,0,(F251/$F$699)*100)</f>
        <v>0.76157367843836</v>
      </c>
      <c r="H251" s="16" t="s">
        <v>27</v>
      </c>
      <c r="I251" s="12" t="s">
        <v>27</v>
      </c>
      <c r="J251" s="16" t="s">
        <v>27</v>
      </c>
      <c r="K251" s="12" t="s">
        <v>27</v>
      </c>
      <c r="L251" s="16" t="s">
        <v>27</v>
      </c>
      <c r="M251" s="12" t="s">
        <v>27</v>
      </c>
      <c r="N251" s="16" t="s">
        <v>27</v>
      </c>
      <c r="O251" s="12" t="s">
        <v>27</v>
      </c>
      <c r="P251" s="16" t="s">
        <v>27</v>
      </c>
      <c r="Q251" s="12" t="s">
        <v>27</v>
      </c>
      <c r="R251" s="16" t="s">
        <v>27</v>
      </c>
      <c r="S251" s="12" t="s">
        <v>27</v>
      </c>
      <c r="T251" s="16" t="s">
        <v>27</v>
      </c>
      <c r="U251" s="12" t="s">
        <v>27</v>
      </c>
    </row>
    <row r="252" spans="1:21">
      <c r="A252" s="7" t="s">
        <v>388</v>
      </c>
      <c r="B252" s="7" t="s">
        <v>260</v>
      </c>
      <c r="C252" s="7" t="s">
        <v>261</v>
      </c>
      <c r="D252" s="7" t="s">
        <v>42</v>
      </c>
      <c r="E252" s="7">
        <v>20.58</v>
      </c>
      <c r="F252" s="13">
        <v>1320.82</v>
      </c>
      <c r="G252" s="17">
        <f>IF($F$699=0,0,(F252/$F$699)*100)</f>
        <v>0.094784170247015</v>
      </c>
      <c r="H252" s="17">
        <v>0.0</v>
      </c>
      <c r="I252" s="13">
        <v>0.0</v>
      </c>
      <c r="J252" s="17">
        <v>100.0</v>
      </c>
      <c r="K252" s="13">
        <v>1320.82</v>
      </c>
      <c r="L252" s="17">
        <v>0.0</v>
      </c>
      <c r="M252" s="13">
        <v>0.0</v>
      </c>
      <c r="N252" s="17">
        <v>0.0</v>
      </c>
      <c r="O252" s="13">
        <v>0.0</v>
      </c>
      <c r="P252" s="17">
        <v>0.0</v>
      </c>
      <c r="Q252" s="13">
        <v>0.0</v>
      </c>
      <c r="R252" s="17">
        <v>0.0</v>
      </c>
      <c r="S252" s="13">
        <v>0.0</v>
      </c>
      <c r="T252" s="17">
        <v>0.0</v>
      </c>
      <c r="U252" s="13">
        <v>0.0</v>
      </c>
    </row>
    <row r="253" spans="1:21">
      <c r="A253" s="7" t="s">
        <v>389</v>
      </c>
      <c r="B253" s="7" t="s">
        <v>263</v>
      </c>
      <c r="C253" s="7" t="s">
        <v>354</v>
      </c>
      <c r="D253" s="7" t="s">
        <v>35</v>
      </c>
      <c r="E253" s="7">
        <v>3.0</v>
      </c>
      <c r="F253" s="13">
        <v>2491.79</v>
      </c>
      <c r="G253" s="17">
        <f>IF($F$699=0,0,(F253/$F$699)*100)</f>
        <v>0.17881486317576</v>
      </c>
      <c r="H253" s="17">
        <v>0.0</v>
      </c>
      <c r="I253" s="13">
        <v>0.0</v>
      </c>
      <c r="J253" s="17">
        <v>100.0</v>
      </c>
      <c r="K253" s="13">
        <v>2491.79</v>
      </c>
      <c r="L253" s="17">
        <v>0.0</v>
      </c>
      <c r="M253" s="13">
        <v>0.0</v>
      </c>
      <c r="N253" s="17">
        <v>0.0</v>
      </c>
      <c r="O253" s="13">
        <v>0.0</v>
      </c>
      <c r="P253" s="17">
        <v>0.0</v>
      </c>
      <c r="Q253" s="13">
        <v>0.0</v>
      </c>
      <c r="R253" s="17">
        <v>0.0</v>
      </c>
      <c r="S253" s="13">
        <v>0.0</v>
      </c>
      <c r="T253" s="17">
        <v>0.0</v>
      </c>
      <c r="U253" s="13">
        <v>0.0</v>
      </c>
    </row>
    <row r="254" spans="1:21">
      <c r="A254" s="7" t="s">
        <v>390</v>
      </c>
      <c r="B254" s="7" t="s">
        <v>266</v>
      </c>
      <c r="C254" s="7" t="s">
        <v>267</v>
      </c>
      <c r="D254" s="7" t="s">
        <v>42</v>
      </c>
      <c r="E254" s="7">
        <v>20.58</v>
      </c>
      <c r="F254" s="13">
        <v>4850.25</v>
      </c>
      <c r="G254" s="17">
        <f>IF($F$699=0,0,(F254/$F$699)*100)</f>
        <v>0.34806175083704</v>
      </c>
      <c r="H254" s="17">
        <v>0.0</v>
      </c>
      <c r="I254" s="13">
        <v>0.0</v>
      </c>
      <c r="J254" s="17">
        <v>100.0</v>
      </c>
      <c r="K254" s="13">
        <v>4850.25</v>
      </c>
      <c r="L254" s="17">
        <v>0.0</v>
      </c>
      <c r="M254" s="13">
        <v>0.0</v>
      </c>
      <c r="N254" s="17">
        <v>0.0</v>
      </c>
      <c r="O254" s="13">
        <v>0.0</v>
      </c>
      <c r="P254" s="17">
        <v>0.0</v>
      </c>
      <c r="Q254" s="13">
        <v>0.0</v>
      </c>
      <c r="R254" s="17">
        <v>0.0</v>
      </c>
      <c r="S254" s="13">
        <v>0.0</v>
      </c>
      <c r="T254" s="17">
        <v>0.0</v>
      </c>
      <c r="U254" s="13">
        <v>0.0</v>
      </c>
    </row>
    <row r="255" spans="1:21">
      <c r="A255" s="7" t="s">
        <v>391</v>
      </c>
      <c r="B255" s="7" t="s">
        <v>269</v>
      </c>
      <c r="C255" s="7" t="s">
        <v>270</v>
      </c>
      <c r="D255" s="7" t="s">
        <v>100</v>
      </c>
      <c r="E255" s="7">
        <v>9.85</v>
      </c>
      <c r="F255" s="13">
        <v>683.53</v>
      </c>
      <c r="G255" s="17">
        <f>IF($F$699=0,0,(F255/$F$699)*100)</f>
        <v>0.049051213555929</v>
      </c>
      <c r="H255" s="17">
        <v>0.0</v>
      </c>
      <c r="I255" s="13">
        <v>0.0</v>
      </c>
      <c r="J255" s="17">
        <v>100.0</v>
      </c>
      <c r="K255" s="13">
        <v>683.53</v>
      </c>
      <c r="L255" s="17">
        <v>0.0</v>
      </c>
      <c r="M255" s="13">
        <v>0.0</v>
      </c>
      <c r="N255" s="17">
        <v>0.0</v>
      </c>
      <c r="O255" s="13">
        <v>0.0</v>
      </c>
      <c r="P255" s="17">
        <v>0.0</v>
      </c>
      <c r="Q255" s="13">
        <v>0.0</v>
      </c>
      <c r="R255" s="17">
        <v>0.0</v>
      </c>
      <c r="S255" s="13">
        <v>0.0</v>
      </c>
      <c r="T255" s="17">
        <v>0.0</v>
      </c>
      <c r="U255" s="13">
        <v>0.0</v>
      </c>
    </row>
    <row r="256" spans="1:21">
      <c r="A256" s="7" t="s">
        <v>392</v>
      </c>
      <c r="B256" s="7" t="s">
        <v>272</v>
      </c>
      <c r="C256" s="7" t="s">
        <v>273</v>
      </c>
      <c r="D256" s="7" t="s">
        <v>100</v>
      </c>
      <c r="E256" s="7">
        <v>6.5</v>
      </c>
      <c r="F256" s="13">
        <v>496.67</v>
      </c>
      <c r="G256" s="17">
        <f>IF($F$699=0,0,(F256/$F$699)*100)</f>
        <v>0.035641839036799</v>
      </c>
      <c r="H256" s="17">
        <v>0.0</v>
      </c>
      <c r="I256" s="13">
        <v>0.0</v>
      </c>
      <c r="J256" s="17">
        <v>100.0</v>
      </c>
      <c r="K256" s="13">
        <v>496.67</v>
      </c>
      <c r="L256" s="17">
        <v>0.0</v>
      </c>
      <c r="M256" s="13">
        <v>0.0</v>
      </c>
      <c r="N256" s="17">
        <v>0.0</v>
      </c>
      <c r="O256" s="13">
        <v>0.0</v>
      </c>
      <c r="P256" s="17">
        <v>0.0</v>
      </c>
      <c r="Q256" s="13">
        <v>0.0</v>
      </c>
      <c r="R256" s="17">
        <v>0.0</v>
      </c>
      <c r="S256" s="13">
        <v>0.0</v>
      </c>
      <c r="T256" s="17">
        <v>0.0</v>
      </c>
      <c r="U256" s="13">
        <v>0.0</v>
      </c>
    </row>
    <row r="257" spans="1:21">
      <c r="A257" s="7" t="s">
        <v>393</v>
      </c>
      <c r="B257" s="7" t="s">
        <v>275</v>
      </c>
      <c r="C257" s="7" t="s">
        <v>276</v>
      </c>
      <c r="D257" s="7" t="s">
        <v>100</v>
      </c>
      <c r="E257" s="7">
        <v>11.85</v>
      </c>
      <c r="F257" s="13">
        <v>399.09</v>
      </c>
      <c r="G257" s="17">
        <f>IF($F$699=0,0,(F257/$F$699)*100)</f>
        <v>0.028639341094079</v>
      </c>
      <c r="H257" s="17">
        <v>0.0</v>
      </c>
      <c r="I257" s="13">
        <v>0.0</v>
      </c>
      <c r="J257" s="17">
        <v>100.0</v>
      </c>
      <c r="K257" s="13">
        <v>399.09</v>
      </c>
      <c r="L257" s="17">
        <v>0.0</v>
      </c>
      <c r="M257" s="13">
        <v>0.0</v>
      </c>
      <c r="N257" s="17">
        <v>0.0</v>
      </c>
      <c r="O257" s="13">
        <v>0.0</v>
      </c>
      <c r="P257" s="17">
        <v>0.0</v>
      </c>
      <c r="Q257" s="13">
        <v>0.0</v>
      </c>
      <c r="R257" s="17">
        <v>0.0</v>
      </c>
      <c r="S257" s="13">
        <v>0.0</v>
      </c>
      <c r="T257" s="17">
        <v>0.0</v>
      </c>
      <c r="U257" s="13">
        <v>0.0</v>
      </c>
    </row>
    <row r="258" spans="1:21">
      <c r="A258" s="7" t="s">
        <v>394</v>
      </c>
      <c r="B258" s="7" t="s">
        <v>278</v>
      </c>
      <c r="C258" s="7" t="s">
        <v>279</v>
      </c>
      <c r="D258" s="7" t="s">
        <v>35</v>
      </c>
      <c r="E258" s="7">
        <v>1.0</v>
      </c>
      <c r="F258" s="13">
        <v>43.53</v>
      </c>
      <c r="G258" s="17">
        <f>IF($F$699=0,0,(F258/$F$699)*100)</f>
        <v>0.0031237829006621</v>
      </c>
      <c r="H258" s="17">
        <v>0.0</v>
      </c>
      <c r="I258" s="13">
        <v>0.0</v>
      </c>
      <c r="J258" s="17">
        <v>100.0</v>
      </c>
      <c r="K258" s="13">
        <v>43.53</v>
      </c>
      <c r="L258" s="17">
        <v>0.0</v>
      </c>
      <c r="M258" s="13">
        <v>0.0</v>
      </c>
      <c r="N258" s="17">
        <v>0.0</v>
      </c>
      <c r="O258" s="13">
        <v>0.0</v>
      </c>
      <c r="P258" s="17">
        <v>0.0</v>
      </c>
      <c r="Q258" s="13">
        <v>0.0</v>
      </c>
      <c r="R258" s="17">
        <v>0.0</v>
      </c>
      <c r="S258" s="13">
        <v>0.0</v>
      </c>
      <c r="T258" s="17">
        <v>0.0</v>
      </c>
      <c r="U258" s="13">
        <v>0.0</v>
      </c>
    </row>
    <row r="259" spans="1:21">
      <c r="A259" s="7" t="s">
        <v>395</v>
      </c>
      <c r="B259" s="7" t="s">
        <v>281</v>
      </c>
      <c r="C259" s="7" t="s">
        <v>282</v>
      </c>
      <c r="D259" s="7" t="s">
        <v>35</v>
      </c>
      <c r="E259" s="7">
        <v>2.0</v>
      </c>
      <c r="F259" s="13">
        <v>74.77</v>
      </c>
      <c r="G259" s="17">
        <f>IF($F$699=0,0,(F259/$F$699)*100)</f>
        <v>0.0053656156095223</v>
      </c>
      <c r="H259" s="17">
        <v>0.0</v>
      </c>
      <c r="I259" s="13">
        <v>0.0</v>
      </c>
      <c r="J259" s="17">
        <v>100.0</v>
      </c>
      <c r="K259" s="13">
        <v>74.77</v>
      </c>
      <c r="L259" s="17">
        <v>0.0</v>
      </c>
      <c r="M259" s="13">
        <v>0.0</v>
      </c>
      <c r="N259" s="17">
        <v>0.0</v>
      </c>
      <c r="O259" s="13">
        <v>0.0</v>
      </c>
      <c r="P259" s="17">
        <v>0.0</v>
      </c>
      <c r="Q259" s="13">
        <v>0.0</v>
      </c>
      <c r="R259" s="17">
        <v>0.0</v>
      </c>
      <c r="S259" s="13">
        <v>0.0</v>
      </c>
      <c r="T259" s="17">
        <v>0.0</v>
      </c>
      <c r="U259" s="13">
        <v>0.0</v>
      </c>
    </row>
    <row r="260" spans="1:21">
      <c r="A260" s="7" t="s">
        <v>396</v>
      </c>
      <c r="B260" s="7" t="s">
        <v>284</v>
      </c>
      <c r="C260" s="7" t="s">
        <v>285</v>
      </c>
      <c r="D260" s="7" t="s">
        <v>100</v>
      </c>
      <c r="E260" s="7">
        <v>9.4</v>
      </c>
      <c r="F260" s="13">
        <v>221.0</v>
      </c>
      <c r="G260" s="17">
        <f>IF($F$699=0,0,(F260/$F$699)*100)</f>
        <v>0.015859315898147</v>
      </c>
      <c r="H260" s="17">
        <v>0.0</v>
      </c>
      <c r="I260" s="13">
        <v>0.0</v>
      </c>
      <c r="J260" s="17">
        <v>100.0</v>
      </c>
      <c r="K260" s="13">
        <v>221.0</v>
      </c>
      <c r="L260" s="17">
        <v>0.0</v>
      </c>
      <c r="M260" s="13">
        <v>0.0</v>
      </c>
      <c r="N260" s="17">
        <v>0.0</v>
      </c>
      <c r="O260" s="13">
        <v>0.0</v>
      </c>
      <c r="P260" s="17">
        <v>0.0</v>
      </c>
      <c r="Q260" s="13">
        <v>0.0</v>
      </c>
      <c r="R260" s="17">
        <v>0.0</v>
      </c>
      <c r="S260" s="13">
        <v>0.0</v>
      </c>
      <c r="T260" s="17">
        <v>0.0</v>
      </c>
      <c r="U260" s="13">
        <v>0.0</v>
      </c>
    </row>
    <row r="261" spans="1:21">
      <c r="A261" s="7" t="s">
        <v>397</v>
      </c>
      <c r="B261" s="7" t="s">
        <v>287</v>
      </c>
      <c r="C261" s="7" t="s">
        <v>288</v>
      </c>
      <c r="D261" s="7" t="s">
        <v>100</v>
      </c>
      <c r="E261" s="7">
        <v>2.45</v>
      </c>
      <c r="F261" s="13">
        <v>31.1</v>
      </c>
      <c r="G261" s="17">
        <f>IF($F$699=0,0,(F261/$F$699)*100)</f>
        <v>0.0022317860834044</v>
      </c>
      <c r="H261" s="17">
        <v>0.0</v>
      </c>
      <c r="I261" s="13">
        <v>0.0</v>
      </c>
      <c r="J261" s="17">
        <v>100.0</v>
      </c>
      <c r="K261" s="13">
        <v>31.1</v>
      </c>
      <c r="L261" s="17">
        <v>0.0</v>
      </c>
      <c r="M261" s="13">
        <v>0.0</v>
      </c>
      <c r="N261" s="17">
        <v>0.0</v>
      </c>
      <c r="O261" s="13">
        <v>0.0</v>
      </c>
      <c r="P261" s="17">
        <v>0.0</v>
      </c>
      <c r="Q261" s="13">
        <v>0.0</v>
      </c>
      <c r="R261" s="17">
        <v>0.0</v>
      </c>
      <c r="S261" s="13">
        <v>0.0</v>
      </c>
      <c r="T261" s="17">
        <v>0.0</v>
      </c>
      <c r="U261" s="13">
        <v>0.0</v>
      </c>
    </row>
    <row r="262" spans="1:21">
      <c r="A262" s="6" t="s">
        <v>398</v>
      </c>
      <c r="B262" s="6" t="s">
        <v>398</v>
      </c>
      <c r="C262" s="6" t="s">
        <v>399</v>
      </c>
      <c r="D262" s="6" t="s">
        <v>27</v>
      </c>
      <c r="E262" s="6" t="s">
        <v>27</v>
      </c>
      <c r="F262" s="12">
        <f>SUM(F263,F274)</f>
        <v>145183.95</v>
      </c>
      <c r="G262" s="16">
        <f>IF($F$699=0,0,(F262/$F$699)*100)</f>
        <v>10.418634056067</v>
      </c>
      <c r="H262" s="16" t="s">
        <v>27</v>
      </c>
      <c r="I262" s="12" t="s">
        <v>27</v>
      </c>
      <c r="J262" s="16" t="s">
        <v>27</v>
      </c>
      <c r="K262" s="12" t="s">
        <v>27</v>
      </c>
      <c r="L262" s="16" t="s">
        <v>27</v>
      </c>
      <c r="M262" s="12" t="s">
        <v>27</v>
      </c>
      <c r="N262" s="16" t="s">
        <v>27</v>
      </c>
      <c r="O262" s="12" t="s">
        <v>27</v>
      </c>
      <c r="P262" s="16" t="s">
        <v>27</v>
      </c>
      <c r="Q262" s="12" t="s">
        <v>27</v>
      </c>
      <c r="R262" s="16" t="s">
        <v>27</v>
      </c>
      <c r="S262" s="12" t="s">
        <v>27</v>
      </c>
      <c r="T262" s="16" t="s">
        <v>27</v>
      </c>
      <c r="U262" s="12" t="s">
        <v>27</v>
      </c>
    </row>
    <row r="263" spans="1:21">
      <c r="A263" s="6" t="s">
        <v>400</v>
      </c>
      <c r="B263" s="6" t="s">
        <v>400</v>
      </c>
      <c r="C263" s="6" t="s">
        <v>401</v>
      </c>
      <c r="D263" s="6" t="s">
        <v>27</v>
      </c>
      <c r="E263" s="6" t="s">
        <v>27</v>
      </c>
      <c r="F263" s="12">
        <f>SUM(F264,F265,F266,F267,F268,F269,F270,F271,F272,F273)</f>
        <v>124875.13</v>
      </c>
      <c r="G263" s="16">
        <f>IF($F$699=0,0,(F263/$F$699)*100)</f>
        <v>8.9612404275663</v>
      </c>
      <c r="H263" s="16" t="s">
        <v>27</v>
      </c>
      <c r="I263" s="12" t="s">
        <v>27</v>
      </c>
      <c r="J263" s="16" t="s">
        <v>27</v>
      </c>
      <c r="K263" s="12" t="s">
        <v>27</v>
      </c>
      <c r="L263" s="16" t="s">
        <v>27</v>
      </c>
      <c r="M263" s="12" t="s">
        <v>27</v>
      </c>
      <c r="N263" s="16" t="s">
        <v>27</v>
      </c>
      <c r="O263" s="12" t="s">
        <v>27</v>
      </c>
      <c r="P263" s="16" t="s">
        <v>27</v>
      </c>
      <c r="Q263" s="12" t="s">
        <v>27</v>
      </c>
      <c r="R263" s="16" t="s">
        <v>27</v>
      </c>
      <c r="S263" s="12" t="s">
        <v>27</v>
      </c>
      <c r="T263" s="16" t="s">
        <v>27</v>
      </c>
      <c r="U263" s="12" t="s">
        <v>27</v>
      </c>
    </row>
    <row r="264" spans="1:21">
      <c r="A264" s="7" t="s">
        <v>402</v>
      </c>
      <c r="B264" s="7" t="s">
        <v>48</v>
      </c>
      <c r="C264" s="7" t="s">
        <v>78</v>
      </c>
      <c r="D264" s="7" t="s">
        <v>42</v>
      </c>
      <c r="E264" s="7">
        <v>220.92</v>
      </c>
      <c r="F264" s="13">
        <v>2066.05</v>
      </c>
      <c r="G264" s="17">
        <f>IF($F$699=0,0,(F264/$F$699)*100)</f>
        <v>0.14826307516455</v>
      </c>
      <c r="H264" s="17">
        <v>100.0</v>
      </c>
      <c r="I264" s="13">
        <v>2066.05</v>
      </c>
      <c r="J264" s="17">
        <v>0.0</v>
      </c>
      <c r="K264" s="13">
        <v>0.0</v>
      </c>
      <c r="L264" s="17">
        <v>0.0</v>
      </c>
      <c r="M264" s="13">
        <v>0.0</v>
      </c>
      <c r="N264" s="17">
        <v>0.0</v>
      </c>
      <c r="O264" s="13">
        <v>0.0</v>
      </c>
      <c r="P264" s="17">
        <v>0.0</v>
      </c>
      <c r="Q264" s="13">
        <v>0.0</v>
      </c>
      <c r="R264" s="17">
        <v>0.0</v>
      </c>
      <c r="S264" s="13">
        <v>0.0</v>
      </c>
      <c r="T264" s="17">
        <v>0.0</v>
      </c>
      <c r="U264" s="13">
        <v>0.0</v>
      </c>
    </row>
    <row r="265" spans="1:21">
      <c r="A265" s="7" t="s">
        <v>403</v>
      </c>
      <c r="B265" s="7" t="s">
        <v>149</v>
      </c>
      <c r="C265" s="7" t="s">
        <v>150</v>
      </c>
      <c r="D265" s="7" t="s">
        <v>42</v>
      </c>
      <c r="E265" s="7">
        <v>220.92</v>
      </c>
      <c r="F265" s="13">
        <v>2311.68</v>
      </c>
      <c r="G265" s="17">
        <f>IF($F$699=0,0,(F265/$F$699)*100)</f>
        <v>0.16588987952682</v>
      </c>
      <c r="H265" s="17">
        <v>100.0</v>
      </c>
      <c r="I265" s="13">
        <v>2311.68</v>
      </c>
      <c r="J265" s="17">
        <v>0.0</v>
      </c>
      <c r="K265" s="13">
        <v>0.0</v>
      </c>
      <c r="L265" s="17">
        <v>0.0</v>
      </c>
      <c r="M265" s="13">
        <v>0.0</v>
      </c>
      <c r="N265" s="17">
        <v>0.0</v>
      </c>
      <c r="O265" s="13">
        <v>0.0</v>
      </c>
      <c r="P265" s="17">
        <v>0.0</v>
      </c>
      <c r="Q265" s="13">
        <v>0.0</v>
      </c>
      <c r="R265" s="17">
        <v>0.0</v>
      </c>
      <c r="S265" s="13">
        <v>0.0</v>
      </c>
      <c r="T265" s="17">
        <v>0.0</v>
      </c>
      <c r="U265" s="13">
        <v>0.0</v>
      </c>
    </row>
    <row r="266" spans="1:21">
      <c r="A266" s="7" t="s">
        <v>404</v>
      </c>
      <c r="B266" s="7" t="s">
        <v>51</v>
      </c>
      <c r="C266" s="7" t="s">
        <v>80</v>
      </c>
      <c r="D266" s="7" t="s">
        <v>53</v>
      </c>
      <c r="E266" s="7">
        <v>16.57</v>
      </c>
      <c r="F266" s="13">
        <v>214.14</v>
      </c>
      <c r="G266" s="17">
        <f>IF($F$699=0,0,(F266/$F$699)*100)</f>
        <v>0.015367031250811</v>
      </c>
      <c r="H266" s="17">
        <v>100.0</v>
      </c>
      <c r="I266" s="13">
        <v>214.14</v>
      </c>
      <c r="J266" s="17">
        <v>0.0</v>
      </c>
      <c r="K266" s="13">
        <v>0.0</v>
      </c>
      <c r="L266" s="17">
        <v>0.0</v>
      </c>
      <c r="M266" s="13">
        <v>0.0</v>
      </c>
      <c r="N266" s="17">
        <v>0.0</v>
      </c>
      <c r="O266" s="13">
        <v>0.0</v>
      </c>
      <c r="P266" s="17">
        <v>0.0</v>
      </c>
      <c r="Q266" s="13">
        <v>0.0</v>
      </c>
      <c r="R266" s="17">
        <v>0.0</v>
      </c>
      <c r="S266" s="13">
        <v>0.0</v>
      </c>
      <c r="T266" s="17">
        <v>0.0</v>
      </c>
      <c r="U266" s="13">
        <v>0.0</v>
      </c>
    </row>
    <row r="267" spans="1:21">
      <c r="A267" s="7" t="s">
        <v>405</v>
      </c>
      <c r="B267" s="7" t="s">
        <v>55</v>
      </c>
      <c r="C267" s="7" t="s">
        <v>82</v>
      </c>
      <c r="D267" s="7" t="s">
        <v>57</v>
      </c>
      <c r="E267" s="7">
        <v>165.69</v>
      </c>
      <c r="F267" s="13">
        <v>659.13</v>
      </c>
      <c r="G267" s="17">
        <f>IF($F$699=0,0,(F267/$F$699)*100)</f>
        <v>0.047300230262197</v>
      </c>
      <c r="H267" s="17">
        <v>100.0</v>
      </c>
      <c r="I267" s="13">
        <v>659.13</v>
      </c>
      <c r="J267" s="17">
        <v>0.0</v>
      </c>
      <c r="K267" s="13">
        <v>0.0</v>
      </c>
      <c r="L267" s="17">
        <v>0.0</v>
      </c>
      <c r="M267" s="13">
        <v>0.0</v>
      </c>
      <c r="N267" s="17">
        <v>0.0</v>
      </c>
      <c r="O267" s="13">
        <v>0.0</v>
      </c>
      <c r="P267" s="17">
        <v>0.0</v>
      </c>
      <c r="Q267" s="13">
        <v>0.0</v>
      </c>
      <c r="R267" s="17">
        <v>0.0</v>
      </c>
      <c r="S267" s="13">
        <v>0.0</v>
      </c>
      <c r="T267" s="17">
        <v>0.0</v>
      </c>
      <c r="U267" s="13">
        <v>0.0</v>
      </c>
    </row>
    <row r="268" spans="1:21">
      <c r="A268" s="7" t="s">
        <v>406</v>
      </c>
      <c r="B268" s="7" t="s">
        <v>59</v>
      </c>
      <c r="C268" s="7" t="s">
        <v>407</v>
      </c>
      <c r="D268" s="7" t="s">
        <v>42</v>
      </c>
      <c r="E268" s="7">
        <v>220.92</v>
      </c>
      <c r="F268" s="13">
        <v>488.54</v>
      </c>
      <c r="G268" s="17">
        <f>IF($F$699=0,0,(F268/$F$699)*100)</f>
        <v>0.035058417144256</v>
      </c>
      <c r="H268" s="17">
        <v>100.0</v>
      </c>
      <c r="I268" s="13">
        <v>488.54</v>
      </c>
      <c r="J268" s="17">
        <v>0.0</v>
      </c>
      <c r="K268" s="13">
        <v>0.0</v>
      </c>
      <c r="L268" s="17">
        <v>0.0</v>
      </c>
      <c r="M268" s="13">
        <v>0.0</v>
      </c>
      <c r="N268" s="17">
        <v>0.0</v>
      </c>
      <c r="O268" s="13">
        <v>0.0</v>
      </c>
      <c r="P268" s="17">
        <v>0.0</v>
      </c>
      <c r="Q268" s="13">
        <v>0.0</v>
      </c>
      <c r="R268" s="17">
        <v>0.0</v>
      </c>
      <c r="S268" s="13">
        <v>0.0</v>
      </c>
      <c r="T268" s="17">
        <v>0.0</v>
      </c>
      <c r="U268" s="13">
        <v>0.0</v>
      </c>
    </row>
    <row r="269" spans="1:21">
      <c r="A269" s="7" t="s">
        <v>408</v>
      </c>
      <c r="B269" s="7" t="s">
        <v>86</v>
      </c>
      <c r="C269" s="7" t="s">
        <v>87</v>
      </c>
      <c r="D269" s="7" t="s">
        <v>42</v>
      </c>
      <c r="E269" s="7">
        <v>220.92</v>
      </c>
      <c r="F269" s="13">
        <v>17731.92</v>
      </c>
      <c r="G269" s="17">
        <f>IF($F$699=0,0,(F269/$F$699)*100)</f>
        <v>1.2724711346637</v>
      </c>
      <c r="H269" s="17">
        <v>100.0</v>
      </c>
      <c r="I269" s="13">
        <v>17731.92</v>
      </c>
      <c r="J269" s="17">
        <v>0.0</v>
      </c>
      <c r="K269" s="13">
        <v>0.0</v>
      </c>
      <c r="L269" s="17">
        <v>0.0</v>
      </c>
      <c r="M269" s="13">
        <v>0.0</v>
      </c>
      <c r="N269" s="17">
        <v>0.0</v>
      </c>
      <c r="O269" s="13">
        <v>0.0</v>
      </c>
      <c r="P269" s="17">
        <v>0.0</v>
      </c>
      <c r="Q269" s="13">
        <v>0.0</v>
      </c>
      <c r="R269" s="17">
        <v>0.0</v>
      </c>
      <c r="S269" s="13">
        <v>0.0</v>
      </c>
      <c r="T269" s="17">
        <v>0.0</v>
      </c>
      <c r="U269" s="13">
        <v>0.0</v>
      </c>
    </row>
    <row r="270" spans="1:21">
      <c r="A270" s="7" t="s">
        <v>409</v>
      </c>
      <c r="B270" s="7" t="s">
        <v>89</v>
      </c>
      <c r="C270" s="7" t="s">
        <v>90</v>
      </c>
      <c r="D270" s="7" t="s">
        <v>42</v>
      </c>
      <c r="E270" s="7">
        <v>220.92</v>
      </c>
      <c r="F270" s="13">
        <v>60256.29</v>
      </c>
      <c r="G270" s="17">
        <f>IF($F$699=0,0,(F270/$F$699)*100)</f>
        <v>4.3240884070604</v>
      </c>
      <c r="H270" s="17">
        <v>100.0</v>
      </c>
      <c r="I270" s="13">
        <v>60256.29</v>
      </c>
      <c r="J270" s="17">
        <v>0.0</v>
      </c>
      <c r="K270" s="13">
        <v>0.0</v>
      </c>
      <c r="L270" s="17">
        <v>0.0</v>
      </c>
      <c r="M270" s="13">
        <v>0.0</v>
      </c>
      <c r="N270" s="17">
        <v>0.0</v>
      </c>
      <c r="O270" s="13">
        <v>0.0</v>
      </c>
      <c r="P270" s="17">
        <v>0.0</v>
      </c>
      <c r="Q270" s="13">
        <v>0.0</v>
      </c>
      <c r="R270" s="17">
        <v>0.0</v>
      </c>
      <c r="S270" s="13">
        <v>0.0</v>
      </c>
      <c r="T270" s="17">
        <v>0.0</v>
      </c>
      <c r="U270" s="13">
        <v>0.0</v>
      </c>
    </row>
    <row r="271" spans="1:21">
      <c r="A271" s="7" t="s">
        <v>410</v>
      </c>
      <c r="B271" s="7" t="s">
        <v>92</v>
      </c>
      <c r="C271" s="7" t="s">
        <v>93</v>
      </c>
      <c r="D271" s="7" t="s">
        <v>42</v>
      </c>
      <c r="E271" s="7">
        <v>220.92</v>
      </c>
      <c r="F271" s="13">
        <v>19565.97</v>
      </c>
      <c r="G271" s="17">
        <f>IF($F$699=0,0,(F271/$F$699)*100)</f>
        <v>1.4040855162157</v>
      </c>
      <c r="H271" s="17">
        <v>100.0</v>
      </c>
      <c r="I271" s="13">
        <v>19565.97</v>
      </c>
      <c r="J271" s="17">
        <v>0.0</v>
      </c>
      <c r="K271" s="13">
        <v>0.0</v>
      </c>
      <c r="L271" s="17">
        <v>0.0</v>
      </c>
      <c r="M271" s="13">
        <v>0.0</v>
      </c>
      <c r="N271" s="17">
        <v>0.0</v>
      </c>
      <c r="O271" s="13">
        <v>0.0</v>
      </c>
      <c r="P271" s="17">
        <v>0.0</v>
      </c>
      <c r="Q271" s="13">
        <v>0.0</v>
      </c>
      <c r="R271" s="17">
        <v>0.0</v>
      </c>
      <c r="S271" s="13">
        <v>0.0</v>
      </c>
      <c r="T271" s="17">
        <v>0.0</v>
      </c>
      <c r="U271" s="13">
        <v>0.0</v>
      </c>
    </row>
    <row r="272" spans="1:21">
      <c r="A272" s="7" t="s">
        <v>411</v>
      </c>
      <c r="B272" s="7" t="s">
        <v>95</v>
      </c>
      <c r="C272" s="7" t="s">
        <v>96</v>
      </c>
      <c r="D272" s="7" t="s">
        <v>42</v>
      </c>
      <c r="E272" s="7">
        <v>220.92</v>
      </c>
      <c r="F272" s="13">
        <v>15698.63</v>
      </c>
      <c r="G272" s="17">
        <f>IF($F$699=0,0,(F272/$F$699)*100)</f>
        <v>1.1265589698558</v>
      </c>
      <c r="H272" s="17">
        <v>100.0</v>
      </c>
      <c r="I272" s="13">
        <v>15698.63</v>
      </c>
      <c r="J272" s="17">
        <v>0.0</v>
      </c>
      <c r="K272" s="13">
        <v>0.0</v>
      </c>
      <c r="L272" s="17">
        <v>0.0</v>
      </c>
      <c r="M272" s="13">
        <v>0.0</v>
      </c>
      <c r="N272" s="17">
        <v>0.0</v>
      </c>
      <c r="O272" s="13">
        <v>0.0</v>
      </c>
      <c r="P272" s="17">
        <v>0.0</v>
      </c>
      <c r="Q272" s="13">
        <v>0.0</v>
      </c>
      <c r="R272" s="17">
        <v>0.0</v>
      </c>
      <c r="S272" s="13">
        <v>0.0</v>
      </c>
      <c r="T272" s="17">
        <v>0.0</v>
      </c>
      <c r="U272" s="13">
        <v>0.0</v>
      </c>
    </row>
    <row r="273" spans="1:21">
      <c r="A273" s="7" t="s">
        <v>412</v>
      </c>
      <c r="B273" s="7" t="s">
        <v>174</v>
      </c>
      <c r="C273" s="7" t="s">
        <v>175</v>
      </c>
      <c r="D273" s="7" t="s">
        <v>100</v>
      </c>
      <c r="E273" s="7">
        <v>84.7</v>
      </c>
      <c r="F273" s="13">
        <v>5882.78</v>
      </c>
      <c r="G273" s="17">
        <f>IF($F$699=0,0,(F273/$F$699)*100)</f>
        <v>0.42215776642217</v>
      </c>
      <c r="H273" s="17">
        <v>0.0</v>
      </c>
      <c r="I273" s="13">
        <v>0.0</v>
      </c>
      <c r="J273" s="17">
        <v>0.0</v>
      </c>
      <c r="K273" s="13">
        <v>0.0</v>
      </c>
      <c r="L273" s="17">
        <v>100.0</v>
      </c>
      <c r="M273" s="13">
        <v>5882.78</v>
      </c>
      <c r="N273" s="17">
        <v>0.0</v>
      </c>
      <c r="O273" s="13">
        <v>0.0</v>
      </c>
      <c r="P273" s="17">
        <v>0.0</v>
      </c>
      <c r="Q273" s="13">
        <v>0.0</v>
      </c>
      <c r="R273" s="17">
        <v>0.0</v>
      </c>
      <c r="S273" s="13">
        <v>0.0</v>
      </c>
      <c r="T273" s="17">
        <v>0.0</v>
      </c>
      <c r="U273" s="13">
        <v>0.0</v>
      </c>
    </row>
    <row r="274" spans="1:21">
      <c r="A274" s="6" t="s">
        <v>413</v>
      </c>
      <c r="B274" s="6" t="s">
        <v>413</v>
      </c>
      <c r="C274" s="6" t="s">
        <v>414</v>
      </c>
      <c r="D274" s="6" t="s">
        <v>27</v>
      </c>
      <c r="E274" s="6" t="s">
        <v>27</v>
      </c>
      <c r="F274" s="12">
        <f>SUM(F275,F276,F277,F278,F279,F280,F281,F282,F283,F284,F285,F286,F287,F288)</f>
        <v>20308.82</v>
      </c>
      <c r="G274" s="16">
        <f>IF($F$699=0,0,(F274/$F$699)*100)</f>
        <v>1.4573936285005</v>
      </c>
      <c r="H274" s="16" t="s">
        <v>27</v>
      </c>
      <c r="I274" s="12" t="s">
        <v>27</v>
      </c>
      <c r="J274" s="16" t="s">
        <v>27</v>
      </c>
      <c r="K274" s="12" t="s">
        <v>27</v>
      </c>
      <c r="L274" s="16" t="s">
        <v>27</v>
      </c>
      <c r="M274" s="12" t="s">
        <v>27</v>
      </c>
      <c r="N274" s="16" t="s">
        <v>27</v>
      </c>
      <c r="O274" s="12" t="s">
        <v>27</v>
      </c>
      <c r="P274" s="16" t="s">
        <v>27</v>
      </c>
      <c r="Q274" s="12" t="s">
        <v>27</v>
      </c>
      <c r="R274" s="16" t="s">
        <v>27</v>
      </c>
      <c r="S274" s="12" t="s">
        <v>27</v>
      </c>
      <c r="T274" s="16" t="s">
        <v>27</v>
      </c>
      <c r="U274" s="12" t="s">
        <v>27</v>
      </c>
    </row>
    <row r="275" spans="1:21">
      <c r="A275" s="7" t="s">
        <v>415</v>
      </c>
      <c r="B275" s="7" t="s">
        <v>48</v>
      </c>
      <c r="C275" s="7" t="s">
        <v>78</v>
      </c>
      <c r="D275" s="7" t="s">
        <v>42</v>
      </c>
      <c r="E275" s="7">
        <v>24.14</v>
      </c>
      <c r="F275" s="13">
        <v>225.76</v>
      </c>
      <c r="G275" s="17">
        <f>IF($F$699=0,0,(F275/$F$699)*100)</f>
        <v>0.016200901163645</v>
      </c>
      <c r="H275" s="17">
        <v>100.0</v>
      </c>
      <c r="I275" s="13">
        <v>225.76</v>
      </c>
      <c r="J275" s="17">
        <v>0.0</v>
      </c>
      <c r="K275" s="13">
        <v>0.0</v>
      </c>
      <c r="L275" s="17">
        <v>0.0</v>
      </c>
      <c r="M275" s="13">
        <v>0.0</v>
      </c>
      <c r="N275" s="17">
        <v>0.0</v>
      </c>
      <c r="O275" s="13">
        <v>0.0</v>
      </c>
      <c r="P275" s="17">
        <v>0.0</v>
      </c>
      <c r="Q275" s="13">
        <v>0.0</v>
      </c>
      <c r="R275" s="17">
        <v>0.0</v>
      </c>
      <c r="S275" s="13">
        <v>0.0</v>
      </c>
      <c r="T275" s="17">
        <v>0.0</v>
      </c>
      <c r="U275" s="13">
        <v>0.0</v>
      </c>
    </row>
    <row r="276" spans="1:21">
      <c r="A276" s="7" t="s">
        <v>416</v>
      </c>
      <c r="B276" s="7" t="s">
        <v>51</v>
      </c>
      <c r="C276" s="7" t="s">
        <v>80</v>
      </c>
      <c r="D276" s="7" t="s">
        <v>53</v>
      </c>
      <c r="E276" s="7">
        <v>0.91</v>
      </c>
      <c r="F276" s="13">
        <v>11.77</v>
      </c>
      <c r="G276" s="17">
        <f>IF($F$699=0,0,(F276/$F$699)*100)</f>
        <v>0.00084463415439452</v>
      </c>
      <c r="H276" s="17">
        <v>100.0</v>
      </c>
      <c r="I276" s="13">
        <v>11.77</v>
      </c>
      <c r="J276" s="17">
        <v>0.0</v>
      </c>
      <c r="K276" s="13">
        <v>0.0</v>
      </c>
      <c r="L276" s="17">
        <v>0.0</v>
      </c>
      <c r="M276" s="13">
        <v>0.0</v>
      </c>
      <c r="N276" s="17">
        <v>0.0</v>
      </c>
      <c r="O276" s="13">
        <v>0.0</v>
      </c>
      <c r="P276" s="17">
        <v>0.0</v>
      </c>
      <c r="Q276" s="13">
        <v>0.0</v>
      </c>
      <c r="R276" s="17">
        <v>0.0</v>
      </c>
      <c r="S276" s="13">
        <v>0.0</v>
      </c>
      <c r="T276" s="17">
        <v>0.0</v>
      </c>
      <c r="U276" s="13">
        <v>0.0</v>
      </c>
    </row>
    <row r="277" spans="1:21">
      <c r="A277" s="7" t="s">
        <v>417</v>
      </c>
      <c r="B277" s="7" t="s">
        <v>55</v>
      </c>
      <c r="C277" s="7" t="s">
        <v>82</v>
      </c>
      <c r="D277" s="7" t="s">
        <v>57</v>
      </c>
      <c r="E277" s="7">
        <v>9.05</v>
      </c>
      <c r="F277" s="13">
        <v>36.02</v>
      </c>
      <c r="G277" s="17">
        <f>IF($F$699=0,0,(F277/$F$699)*100)</f>
        <v>0.0025848532065667</v>
      </c>
      <c r="H277" s="17">
        <v>100.0</v>
      </c>
      <c r="I277" s="13">
        <v>36.02</v>
      </c>
      <c r="J277" s="17">
        <v>0.0</v>
      </c>
      <c r="K277" s="13">
        <v>0.0</v>
      </c>
      <c r="L277" s="17">
        <v>0.0</v>
      </c>
      <c r="M277" s="13">
        <v>0.0</v>
      </c>
      <c r="N277" s="17">
        <v>0.0</v>
      </c>
      <c r="O277" s="13">
        <v>0.0</v>
      </c>
      <c r="P277" s="17">
        <v>0.0</v>
      </c>
      <c r="Q277" s="13">
        <v>0.0</v>
      </c>
      <c r="R277" s="17">
        <v>0.0</v>
      </c>
      <c r="S277" s="13">
        <v>0.0</v>
      </c>
      <c r="T277" s="17">
        <v>0.0</v>
      </c>
      <c r="U277" s="13">
        <v>0.0</v>
      </c>
    </row>
    <row r="278" spans="1:21">
      <c r="A278" s="7" t="s">
        <v>418</v>
      </c>
      <c r="B278" s="7" t="s">
        <v>59</v>
      </c>
      <c r="C278" s="7" t="s">
        <v>84</v>
      </c>
      <c r="D278" s="7" t="s">
        <v>42</v>
      </c>
      <c r="E278" s="7">
        <v>24.14</v>
      </c>
      <c r="F278" s="13">
        <v>53.39</v>
      </c>
      <c r="G278" s="17">
        <f>IF($F$699=0,0,(F278/$F$699)*100)</f>
        <v>0.0038313523791948</v>
      </c>
      <c r="H278" s="17">
        <v>100.0</v>
      </c>
      <c r="I278" s="13">
        <v>53.39</v>
      </c>
      <c r="J278" s="17">
        <v>0.0</v>
      </c>
      <c r="K278" s="13">
        <v>0.0</v>
      </c>
      <c r="L278" s="17">
        <v>0.0</v>
      </c>
      <c r="M278" s="13">
        <v>0.0</v>
      </c>
      <c r="N278" s="17">
        <v>0.0</v>
      </c>
      <c r="O278" s="13">
        <v>0.0</v>
      </c>
      <c r="P278" s="17">
        <v>0.0</v>
      </c>
      <c r="Q278" s="13">
        <v>0.0</v>
      </c>
      <c r="R278" s="17">
        <v>0.0</v>
      </c>
      <c r="S278" s="13">
        <v>0.0</v>
      </c>
      <c r="T278" s="17">
        <v>0.0</v>
      </c>
      <c r="U278" s="13">
        <v>0.0</v>
      </c>
    </row>
    <row r="279" spans="1:21">
      <c r="A279" s="7" t="s">
        <v>419</v>
      </c>
      <c r="B279" s="7" t="s">
        <v>89</v>
      </c>
      <c r="C279" s="7" t="s">
        <v>90</v>
      </c>
      <c r="D279" s="7" t="s">
        <v>42</v>
      </c>
      <c r="E279" s="7">
        <v>24.14</v>
      </c>
      <c r="F279" s="13">
        <v>6584.23</v>
      </c>
      <c r="G279" s="17">
        <f>IF($F$699=0,0,(F279/$F$699)*100)</f>
        <v>0.47249494803645</v>
      </c>
      <c r="H279" s="17">
        <v>100.0</v>
      </c>
      <c r="I279" s="13">
        <v>6584.23</v>
      </c>
      <c r="J279" s="17">
        <v>0.0</v>
      </c>
      <c r="K279" s="13">
        <v>0.0</v>
      </c>
      <c r="L279" s="17">
        <v>0.0</v>
      </c>
      <c r="M279" s="13">
        <v>0.0</v>
      </c>
      <c r="N279" s="17">
        <v>0.0</v>
      </c>
      <c r="O279" s="13">
        <v>0.0</v>
      </c>
      <c r="P279" s="17">
        <v>0.0</v>
      </c>
      <c r="Q279" s="13">
        <v>0.0</v>
      </c>
      <c r="R279" s="17">
        <v>0.0</v>
      </c>
      <c r="S279" s="13">
        <v>0.0</v>
      </c>
      <c r="T279" s="17">
        <v>0.0</v>
      </c>
      <c r="U279" s="13">
        <v>0.0</v>
      </c>
    </row>
    <row r="280" spans="1:21">
      <c r="A280" s="7" t="s">
        <v>420</v>
      </c>
      <c r="B280" s="7" t="s">
        <v>118</v>
      </c>
      <c r="C280" s="7" t="s">
        <v>119</v>
      </c>
      <c r="D280" s="7" t="s">
        <v>100</v>
      </c>
      <c r="E280" s="7">
        <v>80.45</v>
      </c>
      <c r="F280" s="13">
        <v>1292.05</v>
      </c>
      <c r="G280" s="17">
        <f>IF($F$699=0,0,(F280/$F$699)*100)</f>
        <v>0.09271958871584</v>
      </c>
      <c r="H280" s="17">
        <v>100.0</v>
      </c>
      <c r="I280" s="13">
        <v>1292.05</v>
      </c>
      <c r="J280" s="17">
        <v>0.0</v>
      </c>
      <c r="K280" s="13">
        <v>0.0</v>
      </c>
      <c r="L280" s="17">
        <v>0.0</v>
      </c>
      <c r="M280" s="13">
        <v>0.0</v>
      </c>
      <c r="N280" s="17">
        <v>0.0</v>
      </c>
      <c r="O280" s="13">
        <v>0.0</v>
      </c>
      <c r="P280" s="17">
        <v>0.0</v>
      </c>
      <c r="Q280" s="13">
        <v>0.0</v>
      </c>
      <c r="R280" s="17">
        <v>0.0</v>
      </c>
      <c r="S280" s="13">
        <v>0.0</v>
      </c>
      <c r="T280" s="17">
        <v>0.0</v>
      </c>
      <c r="U280" s="13">
        <v>0.0</v>
      </c>
    </row>
    <row r="281" spans="1:21">
      <c r="A281" s="7" t="s">
        <v>421</v>
      </c>
      <c r="B281" s="7" t="s">
        <v>68</v>
      </c>
      <c r="C281" s="7" t="s">
        <v>121</v>
      </c>
      <c r="D281" s="7" t="s">
        <v>42</v>
      </c>
      <c r="E281" s="7">
        <v>18.5</v>
      </c>
      <c r="F281" s="13">
        <v>100.8</v>
      </c>
      <c r="G281" s="17">
        <f>IF($F$699=0,0,(F281/$F$699)*100)</f>
        <v>0.0072335703282045</v>
      </c>
      <c r="H281" s="17">
        <v>100.0</v>
      </c>
      <c r="I281" s="13">
        <v>100.8</v>
      </c>
      <c r="J281" s="17">
        <v>0.0</v>
      </c>
      <c r="K281" s="13">
        <v>0.0</v>
      </c>
      <c r="L281" s="17">
        <v>0.0</v>
      </c>
      <c r="M281" s="13">
        <v>0.0</v>
      </c>
      <c r="N281" s="17">
        <v>0.0</v>
      </c>
      <c r="O281" s="13">
        <v>0.0</v>
      </c>
      <c r="P281" s="17">
        <v>0.0</v>
      </c>
      <c r="Q281" s="13">
        <v>0.0</v>
      </c>
      <c r="R281" s="17">
        <v>0.0</v>
      </c>
      <c r="S281" s="13">
        <v>0.0</v>
      </c>
      <c r="T281" s="17">
        <v>0.0</v>
      </c>
      <c r="U281" s="13">
        <v>0.0</v>
      </c>
    </row>
    <row r="282" spans="1:21">
      <c r="A282" s="7" t="s">
        <v>422</v>
      </c>
      <c r="B282" s="7" t="s">
        <v>71</v>
      </c>
      <c r="C282" s="7" t="s">
        <v>123</v>
      </c>
      <c r="D282" s="7" t="s">
        <v>42</v>
      </c>
      <c r="E282" s="7">
        <v>18.5</v>
      </c>
      <c r="F282" s="13">
        <v>250.27</v>
      </c>
      <c r="G282" s="17">
        <f>IF($F$699=0,0,(F282/$F$699)*100)</f>
        <v>0.017959778234521</v>
      </c>
      <c r="H282" s="17">
        <v>100.0</v>
      </c>
      <c r="I282" s="13">
        <v>250.27</v>
      </c>
      <c r="J282" s="17">
        <v>0.0</v>
      </c>
      <c r="K282" s="13">
        <v>0.0</v>
      </c>
      <c r="L282" s="17">
        <v>0.0</v>
      </c>
      <c r="M282" s="13">
        <v>0.0</v>
      </c>
      <c r="N282" s="17">
        <v>0.0</v>
      </c>
      <c r="O282" s="13">
        <v>0.0</v>
      </c>
      <c r="P282" s="17">
        <v>0.0</v>
      </c>
      <c r="Q282" s="13">
        <v>0.0</v>
      </c>
      <c r="R282" s="17">
        <v>0.0</v>
      </c>
      <c r="S282" s="13">
        <v>0.0</v>
      </c>
      <c r="T282" s="17">
        <v>0.0</v>
      </c>
      <c r="U282" s="13">
        <v>0.0</v>
      </c>
    </row>
    <row r="283" spans="1:21">
      <c r="A283" s="7" t="s">
        <v>423</v>
      </c>
      <c r="B283" s="7" t="s">
        <v>424</v>
      </c>
      <c r="C283" s="7" t="s">
        <v>425</v>
      </c>
      <c r="D283" s="7" t="s">
        <v>42</v>
      </c>
      <c r="E283" s="7">
        <v>35.9</v>
      </c>
      <c r="F283" s="13">
        <v>831.59</v>
      </c>
      <c r="G283" s="17">
        <f>IF($F$699=0,0,(F283/$F$699)*100)</f>
        <v>0.059676237591583</v>
      </c>
      <c r="H283" s="17">
        <v>0.0</v>
      </c>
      <c r="I283" s="13">
        <v>0.0</v>
      </c>
      <c r="J283" s="17">
        <v>0.0</v>
      </c>
      <c r="K283" s="13">
        <v>0.0</v>
      </c>
      <c r="L283" s="17">
        <v>100.0</v>
      </c>
      <c r="M283" s="13">
        <v>831.59</v>
      </c>
      <c r="N283" s="17">
        <v>0.0</v>
      </c>
      <c r="O283" s="13">
        <v>0.0</v>
      </c>
      <c r="P283" s="17">
        <v>0.0</v>
      </c>
      <c r="Q283" s="13">
        <v>0.0</v>
      </c>
      <c r="R283" s="17">
        <v>0.0</v>
      </c>
      <c r="S283" s="13">
        <v>0.0</v>
      </c>
      <c r="T283" s="17">
        <v>0.0</v>
      </c>
      <c r="U283" s="13">
        <v>0.0</v>
      </c>
    </row>
    <row r="284" spans="1:21">
      <c r="A284" s="7" t="s">
        <v>426</v>
      </c>
      <c r="B284" s="7" t="s">
        <v>427</v>
      </c>
      <c r="C284" s="7" t="s">
        <v>428</v>
      </c>
      <c r="D284" s="7" t="s">
        <v>100</v>
      </c>
      <c r="E284" s="7">
        <v>47.87</v>
      </c>
      <c r="F284" s="13">
        <v>4574.38</v>
      </c>
      <c r="G284" s="17">
        <f>IF($F$699=0,0,(F284/$F$699)*100)</f>
        <v>0.32826487537631</v>
      </c>
      <c r="H284" s="17">
        <v>0.0</v>
      </c>
      <c r="I284" s="13">
        <v>0.0</v>
      </c>
      <c r="J284" s="17">
        <v>100.0</v>
      </c>
      <c r="K284" s="13">
        <v>4574.38</v>
      </c>
      <c r="L284" s="17">
        <v>0.0</v>
      </c>
      <c r="M284" s="13">
        <v>0.0</v>
      </c>
      <c r="N284" s="17">
        <v>0.0</v>
      </c>
      <c r="O284" s="13">
        <v>0.0</v>
      </c>
      <c r="P284" s="17">
        <v>0.0</v>
      </c>
      <c r="Q284" s="13">
        <v>0.0</v>
      </c>
      <c r="R284" s="17">
        <v>0.0</v>
      </c>
      <c r="S284" s="13">
        <v>0.0</v>
      </c>
      <c r="T284" s="17">
        <v>0.0</v>
      </c>
      <c r="U284" s="13">
        <v>0.0</v>
      </c>
    </row>
    <row r="285" spans="1:21">
      <c r="A285" s="7" t="s">
        <v>429</v>
      </c>
      <c r="B285" s="7" t="s">
        <v>430</v>
      </c>
      <c r="C285" s="7" t="s">
        <v>431</v>
      </c>
      <c r="D285" s="7" t="s">
        <v>42</v>
      </c>
      <c r="E285" s="7">
        <v>35.9</v>
      </c>
      <c r="F285" s="13">
        <v>4242.17</v>
      </c>
      <c r="G285" s="17">
        <f>IF($F$699=0,0,(F285/$F$699)*100)</f>
        <v>0.30442495078571</v>
      </c>
      <c r="H285" s="17">
        <v>0.0</v>
      </c>
      <c r="I285" s="13">
        <v>0.0</v>
      </c>
      <c r="J285" s="17">
        <v>0.0</v>
      </c>
      <c r="K285" s="13">
        <v>0.0</v>
      </c>
      <c r="L285" s="17">
        <v>100.0</v>
      </c>
      <c r="M285" s="13">
        <v>4242.17</v>
      </c>
      <c r="N285" s="17">
        <v>0.0</v>
      </c>
      <c r="O285" s="13">
        <v>0.0</v>
      </c>
      <c r="P285" s="17">
        <v>0.0</v>
      </c>
      <c r="Q285" s="13">
        <v>0.0</v>
      </c>
      <c r="R285" s="17">
        <v>0.0</v>
      </c>
      <c r="S285" s="13">
        <v>0.0</v>
      </c>
      <c r="T285" s="17">
        <v>0.0</v>
      </c>
      <c r="U285" s="13">
        <v>0.0</v>
      </c>
    </row>
    <row r="286" spans="1:21">
      <c r="A286" s="7" t="s">
        <v>432</v>
      </c>
      <c r="B286" s="7" t="s">
        <v>108</v>
      </c>
      <c r="C286" s="7" t="s">
        <v>109</v>
      </c>
      <c r="D286" s="7" t="s">
        <v>42</v>
      </c>
      <c r="E286" s="7">
        <v>24.14</v>
      </c>
      <c r="F286" s="13">
        <v>179.84</v>
      </c>
      <c r="G286" s="17">
        <f>IF($F$699=0,0,(F286/$F$699)*100)</f>
        <v>0.01290560801413</v>
      </c>
      <c r="H286" s="17">
        <v>0.0</v>
      </c>
      <c r="I286" s="13">
        <v>0.0</v>
      </c>
      <c r="J286" s="17">
        <v>0.0</v>
      </c>
      <c r="K286" s="13">
        <v>0.0</v>
      </c>
      <c r="L286" s="17">
        <v>0.0</v>
      </c>
      <c r="M286" s="13">
        <v>0.0</v>
      </c>
      <c r="N286" s="17">
        <v>0.0</v>
      </c>
      <c r="O286" s="13">
        <v>0.0</v>
      </c>
      <c r="P286" s="17">
        <v>0.0</v>
      </c>
      <c r="Q286" s="13">
        <v>0.0</v>
      </c>
      <c r="R286" s="17">
        <v>0.0</v>
      </c>
      <c r="S286" s="13">
        <v>0.0</v>
      </c>
      <c r="T286" s="17">
        <v>100.0</v>
      </c>
      <c r="U286" s="13">
        <v>179.84</v>
      </c>
    </row>
    <row r="287" spans="1:21">
      <c r="A287" s="7" t="s">
        <v>433</v>
      </c>
      <c r="B287" s="7" t="s">
        <v>111</v>
      </c>
      <c r="C287" s="7" t="s">
        <v>112</v>
      </c>
      <c r="D287" s="7" t="s">
        <v>42</v>
      </c>
      <c r="E287" s="7">
        <v>24.14</v>
      </c>
      <c r="F287" s="13">
        <v>834.74</v>
      </c>
      <c r="G287" s="17">
        <f>IF($F$699=0,0,(F287/$F$699)*100)</f>
        <v>0.05990228666434</v>
      </c>
      <c r="H287" s="17">
        <v>100.0</v>
      </c>
      <c r="I287" s="13">
        <v>834.74</v>
      </c>
      <c r="J287" s="17">
        <v>0.0</v>
      </c>
      <c r="K287" s="13">
        <v>0.0</v>
      </c>
      <c r="L287" s="17">
        <v>0.0</v>
      </c>
      <c r="M287" s="13">
        <v>0.0</v>
      </c>
      <c r="N287" s="17">
        <v>0.0</v>
      </c>
      <c r="O287" s="13">
        <v>0.0</v>
      </c>
      <c r="P287" s="17">
        <v>0.0</v>
      </c>
      <c r="Q287" s="13">
        <v>0.0</v>
      </c>
      <c r="R287" s="17">
        <v>0.0</v>
      </c>
      <c r="S287" s="13">
        <v>0.0</v>
      </c>
      <c r="T287" s="17">
        <v>0.0</v>
      </c>
      <c r="U287" s="13">
        <v>0.0</v>
      </c>
    </row>
    <row r="288" spans="1:21">
      <c r="A288" s="7" t="s">
        <v>434</v>
      </c>
      <c r="B288" s="7" t="s">
        <v>115</v>
      </c>
      <c r="C288" s="7" t="s">
        <v>116</v>
      </c>
      <c r="D288" s="7" t="s">
        <v>42</v>
      </c>
      <c r="E288" s="7">
        <v>24.14</v>
      </c>
      <c r="F288" s="13">
        <v>1091.81</v>
      </c>
      <c r="G288" s="17">
        <f>IF($F$699=0,0,(F288/$F$699)*100)</f>
        <v>0.078350043849573</v>
      </c>
      <c r="H288" s="17">
        <v>100.0</v>
      </c>
      <c r="I288" s="13">
        <v>1091.81</v>
      </c>
      <c r="J288" s="17">
        <v>0.0</v>
      </c>
      <c r="K288" s="13">
        <v>0.0</v>
      </c>
      <c r="L288" s="17">
        <v>0.0</v>
      </c>
      <c r="M288" s="13">
        <v>0.0</v>
      </c>
      <c r="N288" s="17">
        <v>0.0</v>
      </c>
      <c r="O288" s="13">
        <v>0.0</v>
      </c>
      <c r="P288" s="17">
        <v>0.0</v>
      </c>
      <c r="Q288" s="13">
        <v>0.0</v>
      </c>
      <c r="R288" s="17">
        <v>0.0</v>
      </c>
      <c r="S288" s="13">
        <v>0.0</v>
      </c>
      <c r="T288" s="17">
        <v>0.0</v>
      </c>
      <c r="U288" s="13">
        <v>0.0</v>
      </c>
    </row>
    <row r="289" spans="1:21">
      <c r="A289" s="6" t="s">
        <v>435</v>
      </c>
      <c r="B289" s="6" t="s">
        <v>435</v>
      </c>
      <c r="C289" s="6" t="s">
        <v>436</v>
      </c>
      <c r="D289" s="6" t="s">
        <v>27</v>
      </c>
      <c r="E289" s="6" t="s">
        <v>27</v>
      </c>
      <c r="F289" s="12">
        <f>SUM(F290,F291,F292,F293)</f>
        <v>13947.77</v>
      </c>
      <c r="G289" s="16">
        <f>IF($F$699=0,0,(F289/$F$699)*100)</f>
        <v>1.0009144366728</v>
      </c>
      <c r="H289" s="16" t="s">
        <v>27</v>
      </c>
      <c r="I289" s="12" t="s">
        <v>27</v>
      </c>
      <c r="J289" s="16" t="s">
        <v>27</v>
      </c>
      <c r="K289" s="12" t="s">
        <v>27</v>
      </c>
      <c r="L289" s="16" t="s">
        <v>27</v>
      </c>
      <c r="M289" s="12" t="s">
        <v>27</v>
      </c>
      <c r="N289" s="16" t="s">
        <v>27</v>
      </c>
      <c r="O289" s="12" t="s">
        <v>27</v>
      </c>
      <c r="P289" s="16" t="s">
        <v>27</v>
      </c>
      <c r="Q289" s="12" t="s">
        <v>27</v>
      </c>
      <c r="R289" s="16" t="s">
        <v>27</v>
      </c>
      <c r="S289" s="12" t="s">
        <v>27</v>
      </c>
      <c r="T289" s="16" t="s">
        <v>27</v>
      </c>
      <c r="U289" s="12" t="s">
        <v>27</v>
      </c>
    </row>
    <row r="290" spans="1:21">
      <c r="A290" s="7" t="s">
        <v>437</v>
      </c>
      <c r="B290" s="7" t="s">
        <v>438</v>
      </c>
      <c r="C290" s="7" t="s">
        <v>439</v>
      </c>
      <c r="D290" s="7" t="s">
        <v>42</v>
      </c>
      <c r="E290" s="7">
        <v>86.34</v>
      </c>
      <c r="F290" s="13">
        <v>1298.11</v>
      </c>
      <c r="G290" s="17">
        <f>IF($F$699=0,0,(F290/$F$699)*100)</f>
        <v>0.093154464074857</v>
      </c>
      <c r="H290" s="17">
        <v>0.0</v>
      </c>
      <c r="I290" s="13">
        <v>0.0</v>
      </c>
      <c r="J290" s="17">
        <v>100.0</v>
      </c>
      <c r="K290" s="13">
        <v>1298.11</v>
      </c>
      <c r="L290" s="17">
        <v>0.0</v>
      </c>
      <c r="M290" s="13">
        <v>0.0</v>
      </c>
      <c r="N290" s="17">
        <v>0.0</v>
      </c>
      <c r="O290" s="13">
        <v>0.0</v>
      </c>
      <c r="P290" s="17">
        <v>0.0</v>
      </c>
      <c r="Q290" s="13">
        <v>0.0</v>
      </c>
      <c r="R290" s="17">
        <v>0.0</v>
      </c>
      <c r="S290" s="13">
        <v>0.0</v>
      </c>
      <c r="T290" s="17">
        <v>0.0</v>
      </c>
      <c r="U290" s="13">
        <v>0.0</v>
      </c>
    </row>
    <row r="291" spans="1:21">
      <c r="A291" s="7" t="s">
        <v>440</v>
      </c>
      <c r="B291" s="7" t="s">
        <v>441</v>
      </c>
      <c r="C291" s="7" t="s">
        <v>442</v>
      </c>
      <c r="D291" s="7" t="s">
        <v>42</v>
      </c>
      <c r="E291" s="7">
        <v>86.34</v>
      </c>
      <c r="F291" s="13">
        <v>3231.95</v>
      </c>
      <c r="G291" s="17">
        <f>IF($F$699=0,0,(F291/$F$699)*100)</f>
        <v>0.23192993672858</v>
      </c>
      <c r="H291" s="17">
        <v>0.0</v>
      </c>
      <c r="I291" s="13">
        <v>0.0</v>
      </c>
      <c r="J291" s="17">
        <v>100.0</v>
      </c>
      <c r="K291" s="13">
        <v>3231.95</v>
      </c>
      <c r="L291" s="17">
        <v>0.0</v>
      </c>
      <c r="M291" s="13">
        <v>0.0</v>
      </c>
      <c r="N291" s="17">
        <v>0.0</v>
      </c>
      <c r="O291" s="13">
        <v>0.0</v>
      </c>
      <c r="P291" s="17">
        <v>0.0</v>
      </c>
      <c r="Q291" s="13">
        <v>0.0</v>
      </c>
      <c r="R291" s="17">
        <v>0.0</v>
      </c>
      <c r="S291" s="13">
        <v>0.0</v>
      </c>
      <c r="T291" s="17">
        <v>0.0</v>
      </c>
      <c r="U291" s="13">
        <v>0.0</v>
      </c>
    </row>
    <row r="292" spans="1:21">
      <c r="A292" s="7" t="s">
        <v>443</v>
      </c>
      <c r="B292" s="7" t="s">
        <v>444</v>
      </c>
      <c r="C292" s="7" t="s">
        <v>445</v>
      </c>
      <c r="D292" s="7" t="s">
        <v>42</v>
      </c>
      <c r="E292" s="7">
        <v>86.34</v>
      </c>
      <c r="F292" s="13">
        <v>6373.21</v>
      </c>
      <c r="G292" s="17">
        <f>IF($F$699=0,0,(F292/$F$699)*100)</f>
        <v>0.45735181301008</v>
      </c>
      <c r="H292" s="17">
        <v>0.0</v>
      </c>
      <c r="I292" s="13">
        <v>0.0</v>
      </c>
      <c r="J292" s="17">
        <v>100.0</v>
      </c>
      <c r="K292" s="13">
        <v>6373.21</v>
      </c>
      <c r="L292" s="17">
        <v>0.0</v>
      </c>
      <c r="M292" s="13">
        <v>0.0</v>
      </c>
      <c r="N292" s="17">
        <v>0.0</v>
      </c>
      <c r="O292" s="13">
        <v>0.0</v>
      </c>
      <c r="P292" s="17">
        <v>0.0</v>
      </c>
      <c r="Q292" s="13">
        <v>0.0</v>
      </c>
      <c r="R292" s="17">
        <v>0.0</v>
      </c>
      <c r="S292" s="13">
        <v>0.0</v>
      </c>
      <c r="T292" s="17">
        <v>0.0</v>
      </c>
      <c r="U292" s="13">
        <v>0.0</v>
      </c>
    </row>
    <row r="293" spans="1:21">
      <c r="A293" s="7" t="s">
        <v>446</v>
      </c>
      <c r="B293" s="7" t="s">
        <v>427</v>
      </c>
      <c r="C293" s="7" t="s">
        <v>447</v>
      </c>
      <c r="D293" s="7" t="s">
        <v>100</v>
      </c>
      <c r="E293" s="7">
        <v>31.86</v>
      </c>
      <c r="F293" s="13">
        <v>3044.5</v>
      </c>
      <c r="G293" s="17">
        <f>IF($F$699=0,0,(F293/$F$699)*100)</f>
        <v>0.21847822285931</v>
      </c>
      <c r="H293" s="17">
        <v>0.0</v>
      </c>
      <c r="I293" s="13">
        <v>0.0</v>
      </c>
      <c r="J293" s="17">
        <v>100.0</v>
      </c>
      <c r="K293" s="13">
        <v>3044.5</v>
      </c>
      <c r="L293" s="17">
        <v>0.0</v>
      </c>
      <c r="M293" s="13">
        <v>0.0</v>
      </c>
      <c r="N293" s="17">
        <v>0.0</v>
      </c>
      <c r="O293" s="13">
        <v>0.0</v>
      </c>
      <c r="P293" s="17">
        <v>0.0</v>
      </c>
      <c r="Q293" s="13">
        <v>0.0</v>
      </c>
      <c r="R293" s="17">
        <v>0.0</v>
      </c>
      <c r="S293" s="13">
        <v>0.0</v>
      </c>
      <c r="T293" s="17">
        <v>0.0</v>
      </c>
      <c r="U293" s="13">
        <v>0.0</v>
      </c>
    </row>
    <row r="294" spans="1:21">
      <c r="A294" s="6" t="s">
        <v>448</v>
      </c>
      <c r="B294" s="6" t="s">
        <v>448</v>
      </c>
      <c r="C294" s="6" t="s">
        <v>449</v>
      </c>
      <c r="D294" s="6" t="s">
        <v>27</v>
      </c>
      <c r="E294" s="6" t="s">
        <v>27</v>
      </c>
      <c r="F294" s="12">
        <f>SUM(F295,F296)</f>
        <v>44013.72</v>
      </c>
      <c r="G294" s="16">
        <f>IF($F$699=0,0,(F294/$F$699)*100)</f>
        <v>3.1584954268443</v>
      </c>
      <c r="H294" s="16" t="s">
        <v>27</v>
      </c>
      <c r="I294" s="12" t="s">
        <v>27</v>
      </c>
      <c r="J294" s="16" t="s">
        <v>27</v>
      </c>
      <c r="K294" s="12" t="s">
        <v>27</v>
      </c>
      <c r="L294" s="16" t="s">
        <v>27</v>
      </c>
      <c r="M294" s="12" t="s">
        <v>27</v>
      </c>
      <c r="N294" s="16" t="s">
        <v>27</v>
      </c>
      <c r="O294" s="12" t="s">
        <v>27</v>
      </c>
      <c r="P294" s="16" t="s">
        <v>27</v>
      </c>
      <c r="Q294" s="12" t="s">
        <v>27</v>
      </c>
      <c r="R294" s="16" t="s">
        <v>27</v>
      </c>
      <c r="S294" s="12" t="s">
        <v>27</v>
      </c>
      <c r="T294" s="16" t="s">
        <v>27</v>
      </c>
      <c r="U294" s="12" t="s">
        <v>27</v>
      </c>
    </row>
    <row r="295" spans="1:21">
      <c r="A295" s="7" t="s">
        <v>450</v>
      </c>
      <c r="B295" s="7" t="s">
        <v>451</v>
      </c>
      <c r="C295" s="7" t="s">
        <v>452</v>
      </c>
      <c r="D295" s="7" t="s">
        <v>42</v>
      </c>
      <c r="E295" s="7">
        <v>1269.58</v>
      </c>
      <c r="F295" s="13">
        <v>18962.44</v>
      </c>
      <c r="G295" s="17">
        <f>IF($F$699=0,0,(F295/$F$699)*100)</f>
        <v>1.3607752314917</v>
      </c>
      <c r="H295" s="17">
        <v>0.0</v>
      </c>
      <c r="I295" s="13">
        <v>0.0</v>
      </c>
      <c r="J295" s="17">
        <v>0.0</v>
      </c>
      <c r="K295" s="13">
        <v>0.0</v>
      </c>
      <c r="L295" s="17">
        <v>100.0</v>
      </c>
      <c r="M295" s="13">
        <v>18962.44</v>
      </c>
      <c r="N295" s="17">
        <v>0.0</v>
      </c>
      <c r="O295" s="13">
        <v>0.0</v>
      </c>
      <c r="P295" s="17">
        <v>0.0</v>
      </c>
      <c r="Q295" s="13">
        <v>0.0</v>
      </c>
      <c r="R295" s="17">
        <v>0.0</v>
      </c>
      <c r="S295" s="13">
        <v>0.0</v>
      </c>
      <c r="T295" s="17">
        <v>0.0</v>
      </c>
      <c r="U295" s="13">
        <v>0.0</v>
      </c>
    </row>
    <row r="296" spans="1:21">
      <c r="A296" s="7" t="s">
        <v>453</v>
      </c>
      <c r="B296" s="7" t="s">
        <v>454</v>
      </c>
      <c r="C296" s="7" t="s">
        <v>455</v>
      </c>
      <c r="D296" s="7" t="s">
        <v>42</v>
      </c>
      <c r="E296" s="7">
        <v>1076.32</v>
      </c>
      <c r="F296" s="13">
        <v>25051.28</v>
      </c>
      <c r="G296" s="17">
        <f>IF($F$699=0,0,(F296/$F$699)*100)</f>
        <v>1.7977201953526</v>
      </c>
      <c r="H296" s="17">
        <v>0.0</v>
      </c>
      <c r="I296" s="13">
        <v>0.0</v>
      </c>
      <c r="J296" s="17">
        <v>0.0</v>
      </c>
      <c r="K296" s="13">
        <v>0.0</v>
      </c>
      <c r="L296" s="17">
        <v>0.0</v>
      </c>
      <c r="M296" s="13">
        <v>0.0</v>
      </c>
      <c r="N296" s="17">
        <v>100.0</v>
      </c>
      <c r="O296" s="13">
        <v>25051.28</v>
      </c>
      <c r="P296" s="17">
        <v>0.0</v>
      </c>
      <c r="Q296" s="13">
        <v>0.0</v>
      </c>
      <c r="R296" s="17">
        <v>0.0</v>
      </c>
      <c r="S296" s="13">
        <v>0.0</v>
      </c>
      <c r="T296" s="17">
        <v>0.0</v>
      </c>
      <c r="U296" s="13">
        <v>0.0</v>
      </c>
    </row>
    <row r="297" spans="1:21">
      <c r="A297" s="6" t="s">
        <v>456</v>
      </c>
      <c r="B297" s="6" t="s">
        <v>456</v>
      </c>
      <c r="C297" s="6" t="s">
        <v>457</v>
      </c>
      <c r="D297" s="6" t="s">
        <v>27</v>
      </c>
      <c r="E297" s="6" t="s">
        <v>27</v>
      </c>
      <c r="F297" s="12">
        <f>SUM(F298,F299,F300,F301,F302,F303)</f>
        <v>180430.35</v>
      </c>
      <c r="G297" s="16">
        <f>IF($F$699=0,0,(F297/$F$699)*100)</f>
        <v>12.947972480829</v>
      </c>
      <c r="H297" s="16" t="s">
        <v>27</v>
      </c>
      <c r="I297" s="12" t="s">
        <v>27</v>
      </c>
      <c r="J297" s="16" t="s">
        <v>27</v>
      </c>
      <c r="K297" s="12" t="s">
        <v>27</v>
      </c>
      <c r="L297" s="16" t="s">
        <v>27</v>
      </c>
      <c r="M297" s="12" t="s">
        <v>27</v>
      </c>
      <c r="N297" s="16" t="s">
        <v>27</v>
      </c>
      <c r="O297" s="12" t="s">
        <v>27</v>
      </c>
      <c r="P297" s="16" t="s">
        <v>27</v>
      </c>
      <c r="Q297" s="12" t="s">
        <v>27</v>
      </c>
      <c r="R297" s="16" t="s">
        <v>27</v>
      </c>
      <c r="S297" s="12" t="s">
        <v>27</v>
      </c>
      <c r="T297" s="16" t="s">
        <v>27</v>
      </c>
      <c r="U297" s="12" t="s">
        <v>27</v>
      </c>
    </row>
    <row r="298" spans="1:21">
      <c r="A298" s="7" t="s">
        <v>458</v>
      </c>
      <c r="B298" s="7" t="s">
        <v>438</v>
      </c>
      <c r="C298" s="7" t="s">
        <v>439</v>
      </c>
      <c r="D298" s="7" t="s">
        <v>42</v>
      </c>
      <c r="E298" s="7">
        <v>512.89</v>
      </c>
      <c r="F298" s="13">
        <v>7711.22</v>
      </c>
      <c r="G298" s="17">
        <f>IF($F$699=0,0,(F298/$F$699)*100)</f>
        <v>0.55336956533985</v>
      </c>
      <c r="H298" s="17">
        <v>0.0</v>
      </c>
      <c r="I298" s="13">
        <v>0.0</v>
      </c>
      <c r="J298" s="17">
        <v>100.0</v>
      </c>
      <c r="K298" s="13">
        <v>7711.22</v>
      </c>
      <c r="L298" s="17">
        <v>0.0</v>
      </c>
      <c r="M298" s="13">
        <v>0.0</v>
      </c>
      <c r="N298" s="17">
        <v>0.0</v>
      </c>
      <c r="O298" s="13">
        <v>0.0</v>
      </c>
      <c r="P298" s="17">
        <v>0.0</v>
      </c>
      <c r="Q298" s="13">
        <v>0.0</v>
      </c>
      <c r="R298" s="17">
        <v>0.0</v>
      </c>
      <c r="S298" s="13">
        <v>0.0</v>
      </c>
      <c r="T298" s="17">
        <v>0.0</v>
      </c>
      <c r="U298" s="13">
        <v>0.0</v>
      </c>
    </row>
    <row r="299" spans="1:21">
      <c r="A299" s="7" t="s">
        <v>459</v>
      </c>
      <c r="B299" s="7" t="s">
        <v>441</v>
      </c>
      <c r="C299" s="7" t="s">
        <v>442</v>
      </c>
      <c r="D299" s="7" t="s">
        <v>42</v>
      </c>
      <c r="E299" s="7">
        <v>512.89</v>
      </c>
      <c r="F299" s="13">
        <v>19198.82</v>
      </c>
      <c r="G299" s="17">
        <f>IF($F$699=0,0,(F299/$F$699)*100)</f>
        <v>1.3777382409577</v>
      </c>
      <c r="H299" s="17">
        <v>0.0</v>
      </c>
      <c r="I299" s="13">
        <v>0.0</v>
      </c>
      <c r="J299" s="17">
        <v>100.0</v>
      </c>
      <c r="K299" s="13">
        <v>19198.82</v>
      </c>
      <c r="L299" s="17">
        <v>0.0</v>
      </c>
      <c r="M299" s="13">
        <v>0.0</v>
      </c>
      <c r="N299" s="17">
        <v>0.0</v>
      </c>
      <c r="O299" s="13">
        <v>0.0</v>
      </c>
      <c r="P299" s="17">
        <v>0.0</v>
      </c>
      <c r="Q299" s="13">
        <v>0.0</v>
      </c>
      <c r="R299" s="17">
        <v>0.0</v>
      </c>
      <c r="S299" s="13">
        <v>0.0</v>
      </c>
      <c r="T299" s="17">
        <v>0.0</v>
      </c>
      <c r="U299" s="13">
        <v>0.0</v>
      </c>
    </row>
    <row r="300" spans="1:21">
      <c r="A300" s="7" t="s">
        <v>460</v>
      </c>
      <c r="B300" s="7" t="s">
        <v>171</v>
      </c>
      <c r="C300" s="7" t="s">
        <v>461</v>
      </c>
      <c r="D300" s="7" t="s">
        <v>100</v>
      </c>
      <c r="E300" s="7">
        <v>984.92</v>
      </c>
      <c r="F300" s="13">
        <v>95930.17</v>
      </c>
      <c r="G300" s="17">
        <f>IF($F$699=0,0,(F300/$F$699)*100)</f>
        <v>6.8841034850359</v>
      </c>
      <c r="H300" s="17">
        <v>0.0</v>
      </c>
      <c r="I300" s="13">
        <v>0.0</v>
      </c>
      <c r="J300" s="17">
        <v>0.0</v>
      </c>
      <c r="K300" s="13">
        <v>0.0</v>
      </c>
      <c r="L300" s="17">
        <v>0.0</v>
      </c>
      <c r="M300" s="13">
        <v>0.0</v>
      </c>
      <c r="N300" s="17">
        <v>35.0</v>
      </c>
      <c r="O300" s="13">
        <v>33575.5595</v>
      </c>
      <c r="P300" s="17">
        <v>65.0</v>
      </c>
      <c r="Q300" s="13">
        <v>62354.6105</v>
      </c>
      <c r="R300" s="17">
        <v>0.0</v>
      </c>
      <c r="S300" s="13">
        <v>0.0</v>
      </c>
      <c r="T300" s="17">
        <v>0.0</v>
      </c>
      <c r="U300" s="13">
        <v>0.0</v>
      </c>
    </row>
    <row r="301" spans="1:21">
      <c r="A301" s="7" t="s">
        <v>462</v>
      </c>
      <c r="B301" s="7" t="s">
        <v>463</v>
      </c>
      <c r="C301" s="7" t="s">
        <v>464</v>
      </c>
      <c r="D301" s="7" t="s">
        <v>42</v>
      </c>
      <c r="E301" s="7">
        <v>512.89</v>
      </c>
      <c r="F301" s="13">
        <v>9865.54</v>
      </c>
      <c r="G301" s="17">
        <f>IF($F$699=0,0,(F301/$F$699)*100)</f>
        <v>0.70796703785431</v>
      </c>
      <c r="H301" s="17">
        <v>0.0</v>
      </c>
      <c r="I301" s="13">
        <v>0.0</v>
      </c>
      <c r="J301" s="17">
        <v>0.0</v>
      </c>
      <c r="K301" s="13">
        <v>0.0</v>
      </c>
      <c r="L301" s="17">
        <v>0.0</v>
      </c>
      <c r="M301" s="13">
        <v>0.0</v>
      </c>
      <c r="N301" s="17">
        <v>35.0</v>
      </c>
      <c r="O301" s="13">
        <v>3452.939</v>
      </c>
      <c r="P301" s="17">
        <v>65.0</v>
      </c>
      <c r="Q301" s="13">
        <v>6412.601</v>
      </c>
      <c r="R301" s="17">
        <v>0.0</v>
      </c>
      <c r="S301" s="13">
        <v>0.0</v>
      </c>
      <c r="T301" s="17">
        <v>0.0</v>
      </c>
      <c r="U301" s="13">
        <v>0.0</v>
      </c>
    </row>
    <row r="302" spans="1:21">
      <c r="A302" s="7" t="s">
        <v>465</v>
      </c>
      <c r="B302" s="7" t="s">
        <v>444</v>
      </c>
      <c r="C302" s="7" t="s">
        <v>445</v>
      </c>
      <c r="D302" s="7" t="s">
        <v>42</v>
      </c>
      <c r="E302" s="7">
        <v>512.89</v>
      </c>
      <c r="F302" s="13">
        <v>37859.06</v>
      </c>
      <c r="G302" s="17">
        <f>IF($F$699=0,0,(F302/$F$699)*100)</f>
        <v>2.7168271137869</v>
      </c>
      <c r="H302" s="17">
        <v>0.0</v>
      </c>
      <c r="I302" s="13">
        <v>0.0</v>
      </c>
      <c r="J302" s="17">
        <v>100.0</v>
      </c>
      <c r="K302" s="13">
        <v>37859.06</v>
      </c>
      <c r="L302" s="17">
        <v>0.0</v>
      </c>
      <c r="M302" s="13">
        <v>0.0</v>
      </c>
      <c r="N302" s="17">
        <v>0.0</v>
      </c>
      <c r="O302" s="13">
        <v>0.0</v>
      </c>
      <c r="P302" s="17">
        <v>0.0</v>
      </c>
      <c r="Q302" s="13">
        <v>0.0</v>
      </c>
      <c r="R302" s="17">
        <v>0.0</v>
      </c>
      <c r="S302" s="13">
        <v>0.0</v>
      </c>
      <c r="T302" s="17">
        <v>0.0</v>
      </c>
      <c r="U302" s="13">
        <v>0.0</v>
      </c>
    </row>
    <row r="303" spans="1:21">
      <c r="A303" s="7" t="s">
        <v>466</v>
      </c>
      <c r="B303" s="7" t="s">
        <v>467</v>
      </c>
      <c r="C303" s="7" t="s">
        <v>468</v>
      </c>
      <c r="D303" s="7" t="s">
        <v>42</v>
      </c>
      <c r="E303" s="7">
        <v>512.89</v>
      </c>
      <c r="F303" s="13">
        <v>9865.54</v>
      </c>
      <c r="G303" s="17">
        <f>IF($F$699=0,0,(F303/$F$699)*100)</f>
        <v>0.70796703785431</v>
      </c>
      <c r="H303" s="17">
        <v>0.0</v>
      </c>
      <c r="I303" s="13">
        <v>0.0</v>
      </c>
      <c r="J303" s="17">
        <v>0.0</v>
      </c>
      <c r="K303" s="13">
        <v>0.0</v>
      </c>
      <c r="L303" s="17">
        <v>0.0</v>
      </c>
      <c r="M303" s="13">
        <v>0.0</v>
      </c>
      <c r="N303" s="17">
        <v>35.0</v>
      </c>
      <c r="O303" s="13">
        <v>3452.939</v>
      </c>
      <c r="P303" s="17">
        <v>65.0</v>
      </c>
      <c r="Q303" s="13">
        <v>6412.601</v>
      </c>
      <c r="R303" s="17">
        <v>0.0</v>
      </c>
      <c r="S303" s="13">
        <v>0.0</v>
      </c>
      <c r="T303" s="17">
        <v>0.0</v>
      </c>
      <c r="U303" s="13">
        <v>0.0</v>
      </c>
    </row>
    <row r="304" spans="1:21">
      <c r="A304" s="6" t="s">
        <v>469</v>
      </c>
      <c r="B304" s="6" t="s">
        <v>469</v>
      </c>
      <c r="C304" s="6" t="s">
        <v>470</v>
      </c>
      <c r="D304" s="6" t="s">
        <v>27</v>
      </c>
      <c r="E304" s="6" t="s">
        <v>27</v>
      </c>
      <c r="F304" s="12">
        <f>F305</f>
        <v>1026.66</v>
      </c>
      <c r="G304" s="16">
        <f>IF($F$699=0,0,(F304/$F$699)*100)</f>
        <v>0.073674774932088</v>
      </c>
      <c r="H304" s="16" t="s">
        <v>27</v>
      </c>
      <c r="I304" s="12" t="s">
        <v>27</v>
      </c>
      <c r="J304" s="16" t="s">
        <v>27</v>
      </c>
      <c r="K304" s="12" t="s">
        <v>27</v>
      </c>
      <c r="L304" s="16" t="s">
        <v>27</v>
      </c>
      <c r="M304" s="12" t="s">
        <v>27</v>
      </c>
      <c r="N304" s="16" t="s">
        <v>27</v>
      </c>
      <c r="O304" s="12" t="s">
        <v>27</v>
      </c>
      <c r="P304" s="16" t="s">
        <v>27</v>
      </c>
      <c r="Q304" s="12" t="s">
        <v>27</v>
      </c>
      <c r="R304" s="16" t="s">
        <v>27</v>
      </c>
      <c r="S304" s="12" t="s">
        <v>27</v>
      </c>
      <c r="T304" s="16" t="s">
        <v>27</v>
      </c>
      <c r="U304" s="12" t="s">
        <v>27</v>
      </c>
    </row>
    <row r="305" spans="1:21">
      <c r="A305" s="7" t="s">
        <v>471</v>
      </c>
      <c r="B305" s="7" t="s">
        <v>472</v>
      </c>
      <c r="C305" s="7" t="s">
        <v>473</v>
      </c>
      <c r="D305" s="7" t="s">
        <v>100</v>
      </c>
      <c r="E305" s="7">
        <v>71.64</v>
      </c>
      <c r="F305" s="13">
        <v>1026.66</v>
      </c>
      <c r="G305" s="17">
        <f>IF($F$699=0,0,(F305/$F$699)*100)</f>
        <v>0.073674774932088</v>
      </c>
      <c r="H305" s="17">
        <v>0.0</v>
      </c>
      <c r="I305" s="13">
        <v>0.0</v>
      </c>
      <c r="J305" s="17">
        <v>0.0</v>
      </c>
      <c r="K305" s="13">
        <v>0.0</v>
      </c>
      <c r="L305" s="17">
        <v>0.0</v>
      </c>
      <c r="M305" s="13">
        <v>0.0</v>
      </c>
      <c r="N305" s="17">
        <v>100.0</v>
      </c>
      <c r="O305" s="13">
        <v>1026.66</v>
      </c>
      <c r="P305" s="17">
        <v>0.0</v>
      </c>
      <c r="Q305" s="13">
        <v>0.0</v>
      </c>
      <c r="R305" s="17">
        <v>0.0</v>
      </c>
      <c r="S305" s="13">
        <v>0.0</v>
      </c>
      <c r="T305" s="17">
        <v>0.0</v>
      </c>
      <c r="U305" s="13">
        <v>0.0</v>
      </c>
    </row>
    <row r="306" spans="1:21">
      <c r="A306" s="6" t="s">
        <v>474</v>
      </c>
      <c r="B306" s="6" t="s">
        <v>474</v>
      </c>
      <c r="C306" s="6" t="s">
        <v>475</v>
      </c>
      <c r="D306" s="6" t="s">
        <v>27</v>
      </c>
      <c r="E306" s="6" t="s">
        <v>27</v>
      </c>
      <c r="F306" s="12">
        <f>SUM(F307,F316)</f>
        <v>32750.05</v>
      </c>
      <c r="G306" s="16">
        <f>IF($F$699=0,0,(F306/$F$699)*100)</f>
        <v>2.350196328643</v>
      </c>
      <c r="H306" s="16" t="s">
        <v>27</v>
      </c>
      <c r="I306" s="12" t="s">
        <v>27</v>
      </c>
      <c r="J306" s="16" t="s">
        <v>27</v>
      </c>
      <c r="K306" s="12" t="s">
        <v>27</v>
      </c>
      <c r="L306" s="16" t="s">
        <v>27</v>
      </c>
      <c r="M306" s="12" t="s">
        <v>27</v>
      </c>
      <c r="N306" s="16" t="s">
        <v>27</v>
      </c>
      <c r="O306" s="12" t="s">
        <v>27</v>
      </c>
      <c r="P306" s="16" t="s">
        <v>27</v>
      </c>
      <c r="Q306" s="12" t="s">
        <v>27</v>
      </c>
      <c r="R306" s="16" t="s">
        <v>27</v>
      </c>
      <c r="S306" s="12" t="s">
        <v>27</v>
      </c>
      <c r="T306" s="16" t="s">
        <v>27</v>
      </c>
      <c r="U306" s="12" t="s">
        <v>27</v>
      </c>
    </row>
    <row r="307" spans="1:21">
      <c r="A307" s="6" t="s">
        <v>476</v>
      </c>
      <c r="B307" s="6" t="s">
        <v>476</v>
      </c>
      <c r="C307" s="6" t="s">
        <v>477</v>
      </c>
      <c r="D307" s="6" t="s">
        <v>27</v>
      </c>
      <c r="E307" s="6" t="s">
        <v>27</v>
      </c>
      <c r="F307" s="12">
        <f>SUM(F308,F309,F310,F311,F312,F313,F314,F315)</f>
        <v>22132.93</v>
      </c>
      <c r="G307" s="16">
        <f>IF($F$699=0,0,(F307/$F$699)*100)</f>
        <v>1.5882946996451</v>
      </c>
      <c r="H307" s="16" t="s">
        <v>27</v>
      </c>
      <c r="I307" s="12" t="s">
        <v>27</v>
      </c>
      <c r="J307" s="16" t="s">
        <v>27</v>
      </c>
      <c r="K307" s="12" t="s">
        <v>27</v>
      </c>
      <c r="L307" s="16" t="s">
        <v>27</v>
      </c>
      <c r="M307" s="12" t="s">
        <v>27</v>
      </c>
      <c r="N307" s="16" t="s">
        <v>27</v>
      </c>
      <c r="O307" s="12" t="s">
        <v>27</v>
      </c>
      <c r="P307" s="16" t="s">
        <v>27</v>
      </c>
      <c r="Q307" s="12" t="s">
        <v>27</v>
      </c>
      <c r="R307" s="16" t="s">
        <v>27</v>
      </c>
      <c r="S307" s="12" t="s">
        <v>27</v>
      </c>
      <c r="T307" s="16" t="s">
        <v>27</v>
      </c>
      <c r="U307" s="12" t="s">
        <v>27</v>
      </c>
    </row>
    <row r="308" spans="1:21">
      <c r="A308" s="7" t="s">
        <v>478</v>
      </c>
      <c r="B308" s="7" t="s">
        <v>48</v>
      </c>
      <c r="C308" s="7" t="s">
        <v>78</v>
      </c>
      <c r="D308" s="7" t="s">
        <v>42</v>
      </c>
      <c r="E308" s="7">
        <v>42.0</v>
      </c>
      <c r="F308" s="13">
        <v>392.79</v>
      </c>
      <c r="G308" s="17">
        <f>IF($F$699=0,0,(F308/$F$699)*100)</f>
        <v>0.028187242948566</v>
      </c>
      <c r="H308" s="17">
        <v>100.0</v>
      </c>
      <c r="I308" s="13">
        <v>392.79</v>
      </c>
      <c r="J308" s="17">
        <v>0.0</v>
      </c>
      <c r="K308" s="13">
        <v>0.0</v>
      </c>
      <c r="L308" s="17">
        <v>0.0</v>
      </c>
      <c r="M308" s="13">
        <v>0.0</v>
      </c>
      <c r="N308" s="17">
        <v>0.0</v>
      </c>
      <c r="O308" s="13">
        <v>0.0</v>
      </c>
      <c r="P308" s="17">
        <v>0.0</v>
      </c>
      <c r="Q308" s="13">
        <v>0.0</v>
      </c>
      <c r="R308" s="17">
        <v>0.0</v>
      </c>
      <c r="S308" s="13">
        <v>0.0</v>
      </c>
      <c r="T308" s="17">
        <v>0.0</v>
      </c>
      <c r="U308" s="13">
        <v>0.0</v>
      </c>
    </row>
    <row r="309" spans="1:21">
      <c r="A309" s="7" t="s">
        <v>479</v>
      </c>
      <c r="B309" s="7" t="s">
        <v>51</v>
      </c>
      <c r="C309" s="7" t="s">
        <v>80</v>
      </c>
      <c r="D309" s="7" t="s">
        <v>53</v>
      </c>
      <c r="E309" s="7">
        <v>2.21</v>
      </c>
      <c r="F309" s="13">
        <v>28.57</v>
      </c>
      <c r="G309" s="17">
        <f>IF($F$699=0,0,(F309/$F$699)*100)</f>
        <v>0.0020502292090953</v>
      </c>
      <c r="H309" s="17">
        <v>100.0</v>
      </c>
      <c r="I309" s="13">
        <v>28.57</v>
      </c>
      <c r="J309" s="17">
        <v>0.0</v>
      </c>
      <c r="K309" s="13">
        <v>0.0</v>
      </c>
      <c r="L309" s="17">
        <v>0.0</v>
      </c>
      <c r="M309" s="13">
        <v>0.0</v>
      </c>
      <c r="N309" s="17">
        <v>0.0</v>
      </c>
      <c r="O309" s="13">
        <v>0.0</v>
      </c>
      <c r="P309" s="17">
        <v>0.0</v>
      </c>
      <c r="Q309" s="13">
        <v>0.0</v>
      </c>
      <c r="R309" s="17">
        <v>0.0</v>
      </c>
      <c r="S309" s="13">
        <v>0.0</v>
      </c>
      <c r="T309" s="17">
        <v>0.0</v>
      </c>
      <c r="U309" s="13">
        <v>0.0</v>
      </c>
    </row>
    <row r="310" spans="1:21">
      <c r="A310" s="7" t="s">
        <v>480</v>
      </c>
      <c r="B310" s="7" t="s">
        <v>55</v>
      </c>
      <c r="C310" s="7" t="s">
        <v>82</v>
      </c>
      <c r="D310" s="7" t="s">
        <v>57</v>
      </c>
      <c r="E310" s="7">
        <v>22.05</v>
      </c>
      <c r="F310" s="13">
        <v>87.73</v>
      </c>
      <c r="G310" s="17">
        <f>IF($F$699=0,0,(F310/$F$699)*100)</f>
        <v>0.0062956460802915</v>
      </c>
      <c r="H310" s="17">
        <v>100.0</v>
      </c>
      <c r="I310" s="13">
        <v>87.73</v>
      </c>
      <c r="J310" s="17">
        <v>0.0</v>
      </c>
      <c r="K310" s="13">
        <v>0.0</v>
      </c>
      <c r="L310" s="17">
        <v>0.0</v>
      </c>
      <c r="M310" s="13">
        <v>0.0</v>
      </c>
      <c r="N310" s="17">
        <v>0.0</v>
      </c>
      <c r="O310" s="13">
        <v>0.0</v>
      </c>
      <c r="P310" s="17">
        <v>0.0</v>
      </c>
      <c r="Q310" s="13">
        <v>0.0</v>
      </c>
      <c r="R310" s="17">
        <v>0.0</v>
      </c>
      <c r="S310" s="13">
        <v>0.0</v>
      </c>
      <c r="T310" s="17">
        <v>0.0</v>
      </c>
      <c r="U310" s="13">
        <v>0.0</v>
      </c>
    </row>
    <row r="311" spans="1:21">
      <c r="A311" s="7" t="s">
        <v>481</v>
      </c>
      <c r="B311" s="7" t="s">
        <v>59</v>
      </c>
      <c r="C311" s="7" t="s">
        <v>84</v>
      </c>
      <c r="D311" s="7" t="s">
        <v>42</v>
      </c>
      <c r="E311" s="7">
        <v>42.0</v>
      </c>
      <c r="F311" s="13">
        <v>92.88</v>
      </c>
      <c r="G311" s="17">
        <f>IF($F$699=0,0,(F311/$F$699)*100)</f>
        <v>0.0066652183738456</v>
      </c>
      <c r="H311" s="17">
        <v>100.0</v>
      </c>
      <c r="I311" s="13">
        <v>92.88</v>
      </c>
      <c r="J311" s="17">
        <v>0.0</v>
      </c>
      <c r="K311" s="13">
        <v>0.0</v>
      </c>
      <c r="L311" s="17">
        <v>0.0</v>
      </c>
      <c r="M311" s="13">
        <v>0.0</v>
      </c>
      <c r="N311" s="17">
        <v>0.0</v>
      </c>
      <c r="O311" s="13">
        <v>0.0</v>
      </c>
      <c r="P311" s="17">
        <v>0.0</v>
      </c>
      <c r="Q311" s="13">
        <v>0.0</v>
      </c>
      <c r="R311" s="17">
        <v>0.0</v>
      </c>
      <c r="S311" s="13">
        <v>0.0</v>
      </c>
      <c r="T311" s="17">
        <v>0.0</v>
      </c>
      <c r="U311" s="13">
        <v>0.0</v>
      </c>
    </row>
    <row r="312" spans="1:21">
      <c r="A312" s="7" t="s">
        <v>482</v>
      </c>
      <c r="B312" s="7" t="s">
        <v>86</v>
      </c>
      <c r="C312" s="7" t="s">
        <v>87</v>
      </c>
      <c r="D312" s="7" t="s">
        <v>42</v>
      </c>
      <c r="E312" s="7">
        <v>42.0</v>
      </c>
      <c r="F312" s="13">
        <v>3371.09</v>
      </c>
      <c r="G312" s="17">
        <f>IF($F$699=0,0,(F312/$F$699)*100)</f>
        <v>0.24191484719947</v>
      </c>
      <c r="H312" s="17">
        <v>100.0</v>
      </c>
      <c r="I312" s="13">
        <v>3371.09</v>
      </c>
      <c r="J312" s="17">
        <v>0.0</v>
      </c>
      <c r="K312" s="13">
        <v>0.0</v>
      </c>
      <c r="L312" s="17">
        <v>0.0</v>
      </c>
      <c r="M312" s="13">
        <v>0.0</v>
      </c>
      <c r="N312" s="17">
        <v>0.0</v>
      </c>
      <c r="O312" s="13">
        <v>0.0</v>
      </c>
      <c r="P312" s="17">
        <v>0.0</v>
      </c>
      <c r="Q312" s="13">
        <v>0.0</v>
      </c>
      <c r="R312" s="17">
        <v>0.0</v>
      </c>
      <c r="S312" s="13">
        <v>0.0</v>
      </c>
      <c r="T312" s="17">
        <v>0.0</v>
      </c>
      <c r="U312" s="13">
        <v>0.0</v>
      </c>
    </row>
    <row r="313" spans="1:21">
      <c r="A313" s="7" t="s">
        <v>483</v>
      </c>
      <c r="B313" s="7" t="s">
        <v>89</v>
      </c>
      <c r="C313" s="7" t="s">
        <v>90</v>
      </c>
      <c r="D313" s="7" t="s">
        <v>42</v>
      </c>
      <c r="E313" s="7">
        <v>42.0</v>
      </c>
      <c r="F313" s="13">
        <v>11455.57</v>
      </c>
      <c r="G313" s="17">
        <f>IF($F$699=0,0,(F313/$F$699)*100)</f>
        <v>0.82207015123681</v>
      </c>
      <c r="H313" s="17">
        <v>100.0</v>
      </c>
      <c r="I313" s="13">
        <v>11455.57</v>
      </c>
      <c r="J313" s="17">
        <v>0.0</v>
      </c>
      <c r="K313" s="13">
        <v>0.0</v>
      </c>
      <c r="L313" s="17">
        <v>0.0</v>
      </c>
      <c r="M313" s="13">
        <v>0.0</v>
      </c>
      <c r="N313" s="17">
        <v>0.0</v>
      </c>
      <c r="O313" s="13">
        <v>0.0</v>
      </c>
      <c r="P313" s="17">
        <v>0.0</v>
      </c>
      <c r="Q313" s="13">
        <v>0.0</v>
      </c>
      <c r="R313" s="17">
        <v>0.0</v>
      </c>
      <c r="S313" s="13">
        <v>0.0</v>
      </c>
      <c r="T313" s="17">
        <v>0.0</v>
      </c>
      <c r="U313" s="13">
        <v>0.0</v>
      </c>
    </row>
    <row r="314" spans="1:21">
      <c r="A314" s="7" t="s">
        <v>484</v>
      </c>
      <c r="B314" s="7" t="s">
        <v>92</v>
      </c>
      <c r="C314" s="7" t="s">
        <v>93</v>
      </c>
      <c r="D314" s="7" t="s">
        <v>42</v>
      </c>
      <c r="E314" s="7">
        <v>42.0</v>
      </c>
      <c r="F314" s="13">
        <v>3719.77</v>
      </c>
      <c r="G314" s="17">
        <f>IF($F$699=0,0,(F314/$F$699)*100)</f>
        <v>0.26693668551335</v>
      </c>
      <c r="H314" s="17">
        <v>100.0</v>
      </c>
      <c r="I314" s="13">
        <v>3719.77</v>
      </c>
      <c r="J314" s="17">
        <v>0.0</v>
      </c>
      <c r="K314" s="13">
        <v>0.0</v>
      </c>
      <c r="L314" s="17">
        <v>0.0</v>
      </c>
      <c r="M314" s="13">
        <v>0.0</v>
      </c>
      <c r="N314" s="17">
        <v>0.0</v>
      </c>
      <c r="O314" s="13">
        <v>0.0</v>
      </c>
      <c r="P314" s="17">
        <v>0.0</v>
      </c>
      <c r="Q314" s="13">
        <v>0.0</v>
      </c>
      <c r="R314" s="17">
        <v>0.0</v>
      </c>
      <c r="S314" s="13">
        <v>0.0</v>
      </c>
      <c r="T314" s="17">
        <v>0.0</v>
      </c>
      <c r="U314" s="13">
        <v>0.0</v>
      </c>
    </row>
    <row r="315" spans="1:21">
      <c r="A315" s="7" t="s">
        <v>485</v>
      </c>
      <c r="B315" s="7" t="s">
        <v>95</v>
      </c>
      <c r="C315" s="7" t="s">
        <v>96</v>
      </c>
      <c r="D315" s="7" t="s">
        <v>42</v>
      </c>
      <c r="E315" s="7">
        <v>42.0</v>
      </c>
      <c r="F315" s="13">
        <v>2984.53</v>
      </c>
      <c r="G315" s="17">
        <f>IF($F$699=0,0,(F315/$F$699)*100)</f>
        <v>0.21417467908369</v>
      </c>
      <c r="H315" s="17">
        <v>100.0</v>
      </c>
      <c r="I315" s="13">
        <v>2984.53</v>
      </c>
      <c r="J315" s="17">
        <v>0.0</v>
      </c>
      <c r="K315" s="13">
        <v>0.0</v>
      </c>
      <c r="L315" s="17">
        <v>0.0</v>
      </c>
      <c r="M315" s="13">
        <v>0.0</v>
      </c>
      <c r="N315" s="17">
        <v>0.0</v>
      </c>
      <c r="O315" s="13">
        <v>0.0</v>
      </c>
      <c r="P315" s="17">
        <v>0.0</v>
      </c>
      <c r="Q315" s="13">
        <v>0.0</v>
      </c>
      <c r="R315" s="17">
        <v>0.0</v>
      </c>
      <c r="S315" s="13">
        <v>0.0</v>
      </c>
      <c r="T315" s="17">
        <v>0.0</v>
      </c>
      <c r="U315" s="13">
        <v>0.0</v>
      </c>
    </row>
    <row r="316" spans="1:21">
      <c r="A316" s="6" t="s">
        <v>486</v>
      </c>
      <c r="B316" s="6" t="s">
        <v>486</v>
      </c>
      <c r="C316" s="6" t="s">
        <v>414</v>
      </c>
      <c r="D316" s="6" t="s">
        <v>27</v>
      </c>
      <c r="E316" s="6" t="s">
        <v>27</v>
      </c>
      <c r="F316" s="12">
        <f>SUM(F317,F318,F319,F320,F321,F322,F323,F324,F325)</f>
        <v>10617.12</v>
      </c>
      <c r="G316" s="16">
        <f>IF($F$699=0,0,(F316/$F$699)*100)</f>
        <v>0.76190162899789</v>
      </c>
      <c r="H316" s="16" t="s">
        <v>27</v>
      </c>
      <c r="I316" s="12" t="s">
        <v>27</v>
      </c>
      <c r="J316" s="16" t="s">
        <v>27</v>
      </c>
      <c r="K316" s="12" t="s">
        <v>27</v>
      </c>
      <c r="L316" s="16" t="s">
        <v>27</v>
      </c>
      <c r="M316" s="12" t="s">
        <v>27</v>
      </c>
      <c r="N316" s="16" t="s">
        <v>27</v>
      </c>
      <c r="O316" s="12" t="s">
        <v>27</v>
      </c>
      <c r="P316" s="16" t="s">
        <v>27</v>
      </c>
      <c r="Q316" s="12" t="s">
        <v>27</v>
      </c>
      <c r="R316" s="16" t="s">
        <v>27</v>
      </c>
      <c r="S316" s="12" t="s">
        <v>27</v>
      </c>
      <c r="T316" s="16" t="s">
        <v>27</v>
      </c>
      <c r="U316" s="12" t="s">
        <v>27</v>
      </c>
    </row>
    <row r="317" spans="1:21">
      <c r="A317" s="7" t="s">
        <v>487</v>
      </c>
      <c r="B317" s="7" t="s">
        <v>48</v>
      </c>
      <c r="C317" s="7" t="s">
        <v>78</v>
      </c>
      <c r="D317" s="7" t="s">
        <v>42</v>
      </c>
      <c r="E317" s="7">
        <v>21.0</v>
      </c>
      <c r="F317" s="13">
        <v>196.4</v>
      </c>
      <c r="G317" s="17">
        <f>IF($F$699=0,0,(F317/$F$699)*100)</f>
        <v>0.014093980282335</v>
      </c>
      <c r="H317" s="17">
        <v>100.0</v>
      </c>
      <c r="I317" s="13">
        <v>196.4</v>
      </c>
      <c r="J317" s="17">
        <v>0.0</v>
      </c>
      <c r="K317" s="13">
        <v>0.0</v>
      </c>
      <c r="L317" s="17">
        <v>0.0</v>
      </c>
      <c r="M317" s="13">
        <v>0.0</v>
      </c>
      <c r="N317" s="17">
        <v>0.0</v>
      </c>
      <c r="O317" s="13">
        <v>0.0</v>
      </c>
      <c r="P317" s="17">
        <v>0.0</v>
      </c>
      <c r="Q317" s="13">
        <v>0.0</v>
      </c>
      <c r="R317" s="17">
        <v>0.0</v>
      </c>
      <c r="S317" s="13">
        <v>0.0</v>
      </c>
      <c r="T317" s="17">
        <v>0.0</v>
      </c>
      <c r="U317" s="13">
        <v>0.0</v>
      </c>
    </row>
    <row r="318" spans="1:21">
      <c r="A318" s="7" t="s">
        <v>488</v>
      </c>
      <c r="B318" s="7" t="s">
        <v>51</v>
      </c>
      <c r="C318" s="7" t="s">
        <v>80</v>
      </c>
      <c r="D318" s="7" t="s">
        <v>53</v>
      </c>
      <c r="E318" s="7">
        <v>0.63</v>
      </c>
      <c r="F318" s="13">
        <v>8.15</v>
      </c>
      <c r="G318" s="17">
        <f>IF($F$699=0,0,(F318/$F$699)*100)</f>
        <v>0.00058485712475066</v>
      </c>
      <c r="H318" s="17">
        <v>100.0</v>
      </c>
      <c r="I318" s="13">
        <v>8.15</v>
      </c>
      <c r="J318" s="17">
        <v>0.0</v>
      </c>
      <c r="K318" s="13">
        <v>0.0</v>
      </c>
      <c r="L318" s="17">
        <v>0.0</v>
      </c>
      <c r="M318" s="13">
        <v>0.0</v>
      </c>
      <c r="N318" s="17">
        <v>0.0</v>
      </c>
      <c r="O318" s="13">
        <v>0.0</v>
      </c>
      <c r="P318" s="17">
        <v>0.0</v>
      </c>
      <c r="Q318" s="13">
        <v>0.0</v>
      </c>
      <c r="R318" s="17">
        <v>0.0</v>
      </c>
      <c r="S318" s="13">
        <v>0.0</v>
      </c>
      <c r="T318" s="17">
        <v>0.0</v>
      </c>
      <c r="U318" s="13">
        <v>0.0</v>
      </c>
    </row>
    <row r="319" spans="1:21">
      <c r="A319" s="7" t="s">
        <v>489</v>
      </c>
      <c r="B319" s="7" t="s">
        <v>55</v>
      </c>
      <c r="C319" s="7" t="s">
        <v>82</v>
      </c>
      <c r="D319" s="7" t="s">
        <v>57</v>
      </c>
      <c r="E319" s="7">
        <v>6.3</v>
      </c>
      <c r="F319" s="13">
        <v>25.07</v>
      </c>
      <c r="G319" s="17">
        <f>IF($F$699=0,0,(F319/$F$699)*100)</f>
        <v>0.0017990635726993</v>
      </c>
      <c r="H319" s="17">
        <v>100.0</v>
      </c>
      <c r="I319" s="13">
        <v>25.07</v>
      </c>
      <c r="J319" s="17">
        <v>0.0</v>
      </c>
      <c r="K319" s="13">
        <v>0.0</v>
      </c>
      <c r="L319" s="17">
        <v>0.0</v>
      </c>
      <c r="M319" s="13">
        <v>0.0</v>
      </c>
      <c r="N319" s="17">
        <v>0.0</v>
      </c>
      <c r="O319" s="13">
        <v>0.0</v>
      </c>
      <c r="P319" s="17">
        <v>0.0</v>
      </c>
      <c r="Q319" s="13">
        <v>0.0</v>
      </c>
      <c r="R319" s="17">
        <v>0.0</v>
      </c>
      <c r="S319" s="13">
        <v>0.0</v>
      </c>
      <c r="T319" s="17">
        <v>0.0</v>
      </c>
      <c r="U319" s="13">
        <v>0.0</v>
      </c>
    </row>
    <row r="320" spans="1:21">
      <c r="A320" s="7" t="s">
        <v>490</v>
      </c>
      <c r="B320" s="7" t="s">
        <v>59</v>
      </c>
      <c r="C320" s="7" t="s">
        <v>84</v>
      </c>
      <c r="D320" s="7" t="s">
        <v>42</v>
      </c>
      <c r="E320" s="7">
        <v>21.0</v>
      </c>
      <c r="F320" s="13">
        <v>46.44</v>
      </c>
      <c r="G320" s="17">
        <f>IF($F$699=0,0,(F320/$F$699)*100)</f>
        <v>0.0033326091869228</v>
      </c>
      <c r="H320" s="17">
        <v>100.0</v>
      </c>
      <c r="I320" s="13">
        <v>46.44</v>
      </c>
      <c r="J320" s="17">
        <v>0.0</v>
      </c>
      <c r="K320" s="13">
        <v>0.0</v>
      </c>
      <c r="L320" s="17">
        <v>0.0</v>
      </c>
      <c r="M320" s="13">
        <v>0.0</v>
      </c>
      <c r="N320" s="17">
        <v>0.0</v>
      </c>
      <c r="O320" s="13">
        <v>0.0</v>
      </c>
      <c r="P320" s="17">
        <v>0.0</v>
      </c>
      <c r="Q320" s="13">
        <v>0.0</v>
      </c>
      <c r="R320" s="17">
        <v>0.0</v>
      </c>
      <c r="S320" s="13">
        <v>0.0</v>
      </c>
      <c r="T320" s="17">
        <v>0.0</v>
      </c>
      <c r="U320" s="13">
        <v>0.0</v>
      </c>
    </row>
    <row r="321" spans="1:21">
      <c r="A321" s="7" t="s">
        <v>491</v>
      </c>
      <c r="B321" s="7" t="s">
        <v>89</v>
      </c>
      <c r="C321" s="7" t="s">
        <v>90</v>
      </c>
      <c r="D321" s="7" t="s">
        <v>42</v>
      </c>
      <c r="E321" s="7">
        <v>21.0</v>
      </c>
      <c r="F321" s="13">
        <v>5727.79</v>
      </c>
      <c r="G321" s="17">
        <f>IF($F$699=0,0,(F321/$F$699)*100)</f>
        <v>0.41103543442645</v>
      </c>
      <c r="H321" s="17">
        <v>100.0</v>
      </c>
      <c r="I321" s="13">
        <v>5727.79</v>
      </c>
      <c r="J321" s="17">
        <v>0.0</v>
      </c>
      <c r="K321" s="13">
        <v>0.0</v>
      </c>
      <c r="L321" s="17">
        <v>0.0</v>
      </c>
      <c r="M321" s="13">
        <v>0.0</v>
      </c>
      <c r="N321" s="17">
        <v>0.0</v>
      </c>
      <c r="O321" s="13">
        <v>0.0</v>
      </c>
      <c r="P321" s="17">
        <v>0.0</v>
      </c>
      <c r="Q321" s="13">
        <v>0.0</v>
      </c>
      <c r="R321" s="17">
        <v>0.0</v>
      </c>
      <c r="S321" s="13">
        <v>0.0</v>
      </c>
      <c r="T321" s="17">
        <v>0.0</v>
      </c>
      <c r="U321" s="13">
        <v>0.0</v>
      </c>
    </row>
    <row r="322" spans="1:21">
      <c r="A322" s="7" t="s">
        <v>492</v>
      </c>
      <c r="B322" s="7" t="s">
        <v>493</v>
      </c>
      <c r="C322" s="7" t="s">
        <v>494</v>
      </c>
      <c r="D322" s="7" t="s">
        <v>42</v>
      </c>
      <c r="E322" s="7">
        <v>21.0</v>
      </c>
      <c r="F322" s="13">
        <v>2780.88</v>
      </c>
      <c r="G322" s="17">
        <f>IF($F$699=0,0,(F322/$F$699)*100)</f>
        <v>0.19956042712597</v>
      </c>
      <c r="H322" s="17">
        <v>0.0</v>
      </c>
      <c r="I322" s="13">
        <v>0.0</v>
      </c>
      <c r="J322" s="17">
        <v>0.0</v>
      </c>
      <c r="K322" s="13">
        <v>0.0</v>
      </c>
      <c r="L322" s="17">
        <v>0.0</v>
      </c>
      <c r="M322" s="13">
        <v>0.0</v>
      </c>
      <c r="N322" s="17">
        <v>100.0</v>
      </c>
      <c r="O322" s="13">
        <v>2780.88</v>
      </c>
      <c r="P322" s="17">
        <v>0.0</v>
      </c>
      <c r="Q322" s="13">
        <v>0.0</v>
      </c>
      <c r="R322" s="17">
        <v>0.0</v>
      </c>
      <c r="S322" s="13">
        <v>0.0</v>
      </c>
      <c r="T322" s="17">
        <v>0.0</v>
      </c>
      <c r="U322" s="13">
        <v>0.0</v>
      </c>
    </row>
    <row r="323" spans="1:21">
      <c r="A323" s="7" t="s">
        <v>495</v>
      </c>
      <c r="B323" s="7" t="s">
        <v>108</v>
      </c>
      <c r="C323" s="7" t="s">
        <v>109</v>
      </c>
      <c r="D323" s="7" t="s">
        <v>42</v>
      </c>
      <c r="E323" s="7">
        <v>21.0</v>
      </c>
      <c r="F323" s="13">
        <v>156.44</v>
      </c>
      <c r="G323" s="17">
        <f>IF($F$699=0,0,(F323/$F$699)*100)</f>
        <v>0.011226386330797</v>
      </c>
      <c r="H323" s="17">
        <v>0.0</v>
      </c>
      <c r="I323" s="13">
        <v>0.0</v>
      </c>
      <c r="J323" s="17">
        <v>0.0</v>
      </c>
      <c r="K323" s="13">
        <v>0.0</v>
      </c>
      <c r="L323" s="17">
        <v>0.0</v>
      </c>
      <c r="M323" s="13">
        <v>0.0</v>
      </c>
      <c r="N323" s="17">
        <v>0.0</v>
      </c>
      <c r="O323" s="13">
        <v>0.0</v>
      </c>
      <c r="P323" s="17">
        <v>0.0</v>
      </c>
      <c r="Q323" s="13">
        <v>0.0</v>
      </c>
      <c r="R323" s="17">
        <v>0.0</v>
      </c>
      <c r="S323" s="13">
        <v>0.0</v>
      </c>
      <c r="T323" s="17">
        <v>100.0</v>
      </c>
      <c r="U323" s="13">
        <v>156.44</v>
      </c>
    </row>
    <row r="324" spans="1:21">
      <c r="A324" s="7" t="s">
        <v>496</v>
      </c>
      <c r="B324" s="7" t="s">
        <v>111</v>
      </c>
      <c r="C324" s="7" t="s">
        <v>112</v>
      </c>
      <c r="D324" s="7" t="s">
        <v>42</v>
      </c>
      <c r="E324" s="7">
        <v>21.0</v>
      </c>
      <c r="F324" s="13">
        <v>726.16</v>
      </c>
      <c r="G324" s="17">
        <f>IF($F$699=0,0,(F324/$F$699)*100)</f>
        <v>0.052110411007232</v>
      </c>
      <c r="H324" s="17">
        <v>100.0</v>
      </c>
      <c r="I324" s="13">
        <v>726.16</v>
      </c>
      <c r="J324" s="17">
        <v>0.0</v>
      </c>
      <c r="K324" s="13">
        <v>0.0</v>
      </c>
      <c r="L324" s="17">
        <v>0.0</v>
      </c>
      <c r="M324" s="13">
        <v>0.0</v>
      </c>
      <c r="N324" s="17">
        <v>0.0</v>
      </c>
      <c r="O324" s="13">
        <v>0.0</v>
      </c>
      <c r="P324" s="17">
        <v>0.0</v>
      </c>
      <c r="Q324" s="13">
        <v>0.0</v>
      </c>
      <c r="R324" s="17">
        <v>0.0</v>
      </c>
      <c r="S324" s="13">
        <v>0.0</v>
      </c>
      <c r="T324" s="17">
        <v>0.0</v>
      </c>
      <c r="U324" s="13">
        <v>0.0</v>
      </c>
    </row>
    <row r="325" spans="1:21">
      <c r="A325" s="7" t="s">
        <v>497</v>
      </c>
      <c r="B325" s="7" t="s">
        <v>115</v>
      </c>
      <c r="C325" s="7" t="s">
        <v>116</v>
      </c>
      <c r="D325" s="7" t="s">
        <v>42</v>
      </c>
      <c r="E325" s="7">
        <v>21.0</v>
      </c>
      <c r="F325" s="13">
        <v>949.79</v>
      </c>
      <c r="G325" s="17">
        <f>IF($F$699=0,0,(F325/$F$699)*100)</f>
        <v>0.068158459940728</v>
      </c>
      <c r="H325" s="17">
        <v>100.0</v>
      </c>
      <c r="I325" s="13">
        <v>949.79</v>
      </c>
      <c r="J325" s="17">
        <v>0.0</v>
      </c>
      <c r="K325" s="13">
        <v>0.0</v>
      </c>
      <c r="L325" s="17">
        <v>0.0</v>
      </c>
      <c r="M325" s="13">
        <v>0.0</v>
      </c>
      <c r="N325" s="17">
        <v>0.0</v>
      </c>
      <c r="O325" s="13">
        <v>0.0</v>
      </c>
      <c r="P325" s="17">
        <v>0.0</v>
      </c>
      <c r="Q325" s="13">
        <v>0.0</v>
      </c>
      <c r="R325" s="17">
        <v>0.0</v>
      </c>
      <c r="S325" s="13">
        <v>0.0</v>
      </c>
      <c r="T325" s="17">
        <v>0.0</v>
      </c>
      <c r="U325" s="13">
        <v>0.0</v>
      </c>
    </row>
    <row r="326" spans="1:21">
      <c r="A326" s="6" t="s">
        <v>498</v>
      </c>
      <c r="B326" s="6" t="s">
        <v>498</v>
      </c>
      <c r="C326" s="6" t="s">
        <v>499</v>
      </c>
      <c r="D326" s="6" t="s">
        <v>27</v>
      </c>
      <c r="E326" s="6" t="s">
        <v>27</v>
      </c>
      <c r="F326" s="12">
        <f>SUM(F327,F328,F329,F330,F331,F332,F333,F334,F335,F336)</f>
        <v>129186.63</v>
      </c>
      <c r="G326" s="16">
        <f>IF($F$699=0,0,(F326/$F$699)*100)</f>
        <v>9.270640610801</v>
      </c>
      <c r="H326" s="16" t="s">
        <v>27</v>
      </c>
      <c r="I326" s="12" t="s">
        <v>27</v>
      </c>
      <c r="J326" s="16" t="s">
        <v>27</v>
      </c>
      <c r="K326" s="12" t="s">
        <v>27</v>
      </c>
      <c r="L326" s="16" t="s">
        <v>27</v>
      </c>
      <c r="M326" s="12" t="s">
        <v>27</v>
      </c>
      <c r="N326" s="16" t="s">
        <v>27</v>
      </c>
      <c r="O326" s="12" t="s">
        <v>27</v>
      </c>
      <c r="P326" s="16" t="s">
        <v>27</v>
      </c>
      <c r="Q326" s="12" t="s">
        <v>27</v>
      </c>
      <c r="R326" s="16" t="s">
        <v>27</v>
      </c>
      <c r="S326" s="12" t="s">
        <v>27</v>
      </c>
      <c r="T326" s="16" t="s">
        <v>27</v>
      </c>
      <c r="U326" s="12" t="s">
        <v>27</v>
      </c>
    </row>
    <row r="327" spans="1:21">
      <c r="A327" s="7" t="s">
        <v>500</v>
      </c>
      <c r="B327" s="7" t="s">
        <v>501</v>
      </c>
      <c r="C327" s="7" t="s">
        <v>502</v>
      </c>
      <c r="D327" s="7" t="s">
        <v>42</v>
      </c>
      <c r="E327" s="7">
        <v>510.4</v>
      </c>
      <c r="F327" s="13">
        <v>472.92</v>
      </c>
      <c r="G327" s="17">
        <f>IF($F$699=0,0,(F327/$F$699)*100)</f>
        <v>0.033937500789826</v>
      </c>
      <c r="H327" s="17">
        <v>0.0</v>
      </c>
      <c r="I327" s="13">
        <v>0.0</v>
      </c>
      <c r="J327" s="17">
        <v>0.0</v>
      </c>
      <c r="K327" s="13">
        <v>0.0</v>
      </c>
      <c r="L327" s="17">
        <v>0.0</v>
      </c>
      <c r="M327" s="13">
        <v>0.0</v>
      </c>
      <c r="N327" s="17">
        <v>0.0</v>
      </c>
      <c r="O327" s="13">
        <v>0.0</v>
      </c>
      <c r="P327" s="17">
        <v>0.0</v>
      </c>
      <c r="Q327" s="13">
        <v>0.0</v>
      </c>
      <c r="R327" s="17">
        <v>100.0</v>
      </c>
      <c r="S327" s="13">
        <v>472.92</v>
      </c>
      <c r="T327" s="17">
        <v>0.0</v>
      </c>
      <c r="U327" s="13">
        <v>0.0</v>
      </c>
    </row>
    <row r="328" spans="1:21">
      <c r="A328" s="7" t="s">
        <v>503</v>
      </c>
      <c r="B328" s="7" t="s">
        <v>504</v>
      </c>
      <c r="C328" s="7" t="s">
        <v>505</v>
      </c>
      <c r="D328" s="7" t="s">
        <v>42</v>
      </c>
      <c r="E328" s="7">
        <v>510.4</v>
      </c>
      <c r="F328" s="13">
        <v>2017.76</v>
      </c>
      <c r="G328" s="17">
        <f>IF($F$699=0,0,(F328/$F$699)*100)</f>
        <v>0.14479770699839</v>
      </c>
      <c r="H328" s="17">
        <v>0.0</v>
      </c>
      <c r="I328" s="13">
        <v>0.0</v>
      </c>
      <c r="J328" s="17">
        <v>0.0</v>
      </c>
      <c r="K328" s="13">
        <v>0.0</v>
      </c>
      <c r="L328" s="17">
        <v>0.0</v>
      </c>
      <c r="M328" s="13">
        <v>0.0</v>
      </c>
      <c r="N328" s="17">
        <v>0.0</v>
      </c>
      <c r="O328" s="13">
        <v>0.0</v>
      </c>
      <c r="P328" s="17">
        <v>0.0</v>
      </c>
      <c r="Q328" s="13">
        <v>0.0</v>
      </c>
      <c r="R328" s="17">
        <v>100.0</v>
      </c>
      <c r="S328" s="13">
        <v>2017.76</v>
      </c>
      <c r="T328" s="17">
        <v>0.0</v>
      </c>
      <c r="U328" s="13">
        <v>0.0</v>
      </c>
    </row>
    <row r="329" spans="1:21">
      <c r="A329" s="7" t="s">
        <v>506</v>
      </c>
      <c r="B329" s="7" t="s">
        <v>507</v>
      </c>
      <c r="C329" s="7" t="s">
        <v>508</v>
      </c>
      <c r="D329" s="7" t="s">
        <v>42</v>
      </c>
      <c r="E329" s="7">
        <v>87.16</v>
      </c>
      <c r="F329" s="13">
        <v>16177.47</v>
      </c>
      <c r="G329" s="17">
        <f>IF($F$699=0,0,(F329/$F$699)*100)</f>
        <v>1.1609212993792</v>
      </c>
      <c r="H329" s="17">
        <v>0.0</v>
      </c>
      <c r="I329" s="13">
        <v>0.0</v>
      </c>
      <c r="J329" s="17">
        <v>0.0</v>
      </c>
      <c r="K329" s="13">
        <v>0.0</v>
      </c>
      <c r="L329" s="17">
        <v>0.0</v>
      </c>
      <c r="M329" s="13">
        <v>0.0</v>
      </c>
      <c r="N329" s="17">
        <v>0.0</v>
      </c>
      <c r="O329" s="13">
        <v>0.0</v>
      </c>
      <c r="P329" s="17">
        <v>0.0</v>
      </c>
      <c r="Q329" s="13">
        <v>0.0</v>
      </c>
      <c r="R329" s="17">
        <v>100.0</v>
      </c>
      <c r="S329" s="13">
        <v>16177.47</v>
      </c>
      <c r="T329" s="17">
        <v>0.0</v>
      </c>
      <c r="U329" s="13">
        <v>0.0</v>
      </c>
    </row>
    <row r="330" spans="1:21">
      <c r="A330" s="7" t="s">
        <v>509</v>
      </c>
      <c r="B330" s="7" t="s">
        <v>55</v>
      </c>
      <c r="C330" s="7" t="s">
        <v>56</v>
      </c>
      <c r="D330" s="7" t="s">
        <v>57</v>
      </c>
      <c r="E330" s="7">
        <v>19.41</v>
      </c>
      <c r="F330" s="13">
        <v>77.22</v>
      </c>
      <c r="G330" s="17">
        <f>IF($F$699=0,0,(F330/$F$699)*100)</f>
        <v>0.0055414315549995</v>
      </c>
      <c r="H330" s="17">
        <v>100.0</v>
      </c>
      <c r="I330" s="13">
        <v>77.22</v>
      </c>
      <c r="J330" s="17">
        <v>0.0</v>
      </c>
      <c r="K330" s="13">
        <v>0.0</v>
      </c>
      <c r="L330" s="17">
        <v>0.0</v>
      </c>
      <c r="M330" s="13">
        <v>0.0</v>
      </c>
      <c r="N330" s="17">
        <v>0.0</v>
      </c>
      <c r="O330" s="13">
        <v>0.0</v>
      </c>
      <c r="P330" s="17">
        <v>0.0</v>
      </c>
      <c r="Q330" s="13">
        <v>0.0</v>
      </c>
      <c r="R330" s="17">
        <v>0.0</v>
      </c>
      <c r="S330" s="13">
        <v>0.0</v>
      </c>
      <c r="T330" s="17">
        <v>0.0</v>
      </c>
      <c r="U330" s="13">
        <v>0.0</v>
      </c>
    </row>
    <row r="331" spans="1:21">
      <c r="A331" s="7" t="s">
        <v>510</v>
      </c>
      <c r="B331" s="7" t="s">
        <v>511</v>
      </c>
      <c r="C331" s="7" t="s">
        <v>512</v>
      </c>
      <c r="D331" s="7" t="s">
        <v>53</v>
      </c>
      <c r="E331" s="7">
        <v>25.52</v>
      </c>
      <c r="F331" s="13">
        <v>7705.3</v>
      </c>
      <c r="G331" s="17">
        <f>IF($F$699=0,0,(F331/$F$699)*100)</f>
        <v>0.55294473660629</v>
      </c>
      <c r="H331" s="17">
        <v>0.0</v>
      </c>
      <c r="I331" s="13">
        <v>0.0</v>
      </c>
      <c r="J331" s="17">
        <v>0.0</v>
      </c>
      <c r="K331" s="13">
        <v>0.0</v>
      </c>
      <c r="L331" s="17">
        <v>0.0</v>
      </c>
      <c r="M331" s="13">
        <v>0.0</v>
      </c>
      <c r="N331" s="17">
        <v>0.0</v>
      </c>
      <c r="O331" s="13">
        <v>0.0</v>
      </c>
      <c r="P331" s="17">
        <v>0.0</v>
      </c>
      <c r="Q331" s="13">
        <v>0.0</v>
      </c>
      <c r="R331" s="17">
        <v>100.0</v>
      </c>
      <c r="S331" s="13">
        <v>7705.3</v>
      </c>
      <c r="T331" s="17">
        <v>0.0</v>
      </c>
      <c r="U331" s="13">
        <v>0.0</v>
      </c>
    </row>
    <row r="332" spans="1:21">
      <c r="A332" s="7" t="s">
        <v>513</v>
      </c>
      <c r="B332" s="7" t="s">
        <v>514</v>
      </c>
      <c r="C332" s="7" t="s">
        <v>515</v>
      </c>
      <c r="D332" s="7" t="s">
        <v>42</v>
      </c>
      <c r="E332" s="7">
        <v>510.4</v>
      </c>
      <c r="F332" s="13">
        <v>1828.59</v>
      </c>
      <c r="G332" s="17">
        <f>IF($F$699=0,0,(F332/$F$699)*100)</f>
        <v>0.13122256315924</v>
      </c>
      <c r="H332" s="17">
        <v>0.0</v>
      </c>
      <c r="I332" s="13">
        <v>0.0</v>
      </c>
      <c r="J332" s="17">
        <v>0.0</v>
      </c>
      <c r="K332" s="13">
        <v>0.0</v>
      </c>
      <c r="L332" s="17">
        <v>0.0</v>
      </c>
      <c r="M332" s="13">
        <v>0.0</v>
      </c>
      <c r="N332" s="17">
        <v>0.0</v>
      </c>
      <c r="O332" s="13">
        <v>0.0</v>
      </c>
      <c r="P332" s="17">
        <v>0.0</v>
      </c>
      <c r="Q332" s="13">
        <v>0.0</v>
      </c>
      <c r="R332" s="17">
        <v>100.0</v>
      </c>
      <c r="S332" s="13">
        <v>1828.59</v>
      </c>
      <c r="T332" s="17">
        <v>0.0</v>
      </c>
      <c r="U332" s="13">
        <v>0.0</v>
      </c>
    </row>
    <row r="333" spans="1:21">
      <c r="A333" s="7" t="s">
        <v>516</v>
      </c>
      <c r="B333" s="7" t="s">
        <v>517</v>
      </c>
      <c r="C333" s="7" t="s">
        <v>518</v>
      </c>
      <c r="D333" s="7" t="s">
        <v>42</v>
      </c>
      <c r="E333" s="7">
        <v>29.42</v>
      </c>
      <c r="F333" s="13">
        <v>163.2</v>
      </c>
      <c r="G333" s="17">
        <f>IF($F$699=0,0,(F333/$F$699)*100)</f>
        <v>0.011711494817093</v>
      </c>
      <c r="H333" s="17">
        <v>0.0</v>
      </c>
      <c r="I333" s="13">
        <v>0.0</v>
      </c>
      <c r="J333" s="17">
        <v>0.0</v>
      </c>
      <c r="K333" s="13">
        <v>0.0</v>
      </c>
      <c r="L333" s="17">
        <v>0.0</v>
      </c>
      <c r="M333" s="13">
        <v>0.0</v>
      </c>
      <c r="N333" s="17">
        <v>0.0</v>
      </c>
      <c r="O333" s="13">
        <v>0.0</v>
      </c>
      <c r="P333" s="17">
        <v>0.0</v>
      </c>
      <c r="Q333" s="13">
        <v>0.0</v>
      </c>
      <c r="R333" s="17">
        <v>100.0</v>
      </c>
      <c r="S333" s="13">
        <v>163.2</v>
      </c>
      <c r="T333" s="17">
        <v>0.0</v>
      </c>
      <c r="U333" s="13">
        <v>0.0</v>
      </c>
    </row>
    <row r="334" spans="1:21">
      <c r="A334" s="7" t="s">
        <v>519</v>
      </c>
      <c r="B334" s="7" t="s">
        <v>520</v>
      </c>
      <c r="C334" s="7" t="s">
        <v>521</v>
      </c>
      <c r="D334" s="7" t="s">
        <v>42</v>
      </c>
      <c r="E334" s="7">
        <v>510.4</v>
      </c>
      <c r="F334" s="13">
        <v>63861.93</v>
      </c>
      <c r="G334" s="17">
        <f>IF($F$699=0,0,(F334/$F$699)*100)</f>
        <v>4.5828349399789</v>
      </c>
      <c r="H334" s="17">
        <v>0.0</v>
      </c>
      <c r="I334" s="13">
        <v>0.0</v>
      </c>
      <c r="J334" s="17">
        <v>0.0</v>
      </c>
      <c r="K334" s="13">
        <v>0.0</v>
      </c>
      <c r="L334" s="17">
        <v>0.0</v>
      </c>
      <c r="M334" s="13">
        <v>0.0</v>
      </c>
      <c r="N334" s="17">
        <v>0.0</v>
      </c>
      <c r="O334" s="13">
        <v>0.0</v>
      </c>
      <c r="P334" s="17">
        <v>0.0</v>
      </c>
      <c r="Q334" s="13">
        <v>0.0</v>
      </c>
      <c r="R334" s="17">
        <v>100.0</v>
      </c>
      <c r="S334" s="13">
        <v>63861.93</v>
      </c>
      <c r="T334" s="17">
        <v>0.0</v>
      </c>
      <c r="U334" s="13">
        <v>0.0</v>
      </c>
    </row>
    <row r="335" spans="1:21">
      <c r="A335" s="7" t="s">
        <v>522</v>
      </c>
      <c r="B335" s="7" t="s">
        <v>472</v>
      </c>
      <c r="C335" s="7" t="s">
        <v>523</v>
      </c>
      <c r="D335" s="7" t="s">
        <v>42</v>
      </c>
      <c r="E335" s="7">
        <v>423.24</v>
      </c>
      <c r="F335" s="13">
        <v>36857.16</v>
      </c>
      <c r="G335" s="17">
        <f>IF($F$699=0,0,(F335/$F$699)*100)</f>
        <v>2.6449291563282</v>
      </c>
      <c r="H335" s="17">
        <v>0.0</v>
      </c>
      <c r="I335" s="13">
        <v>0.0</v>
      </c>
      <c r="J335" s="17">
        <v>0.0</v>
      </c>
      <c r="K335" s="13">
        <v>0.0</v>
      </c>
      <c r="L335" s="17">
        <v>0.0</v>
      </c>
      <c r="M335" s="13">
        <v>0.0</v>
      </c>
      <c r="N335" s="17">
        <v>100.0</v>
      </c>
      <c r="O335" s="13">
        <v>36857.16</v>
      </c>
      <c r="P335" s="17">
        <v>0.0</v>
      </c>
      <c r="Q335" s="13">
        <v>0.0</v>
      </c>
      <c r="R335" s="17">
        <v>0.0</v>
      </c>
      <c r="S335" s="13">
        <v>0.0</v>
      </c>
      <c r="T335" s="17">
        <v>0.0</v>
      </c>
      <c r="U335" s="13">
        <v>0.0</v>
      </c>
    </row>
    <row r="336" spans="1:21">
      <c r="A336" s="7" t="s">
        <v>524</v>
      </c>
      <c r="B336" s="7" t="s">
        <v>51</v>
      </c>
      <c r="C336" s="7" t="s">
        <v>52</v>
      </c>
      <c r="D336" s="7" t="s">
        <v>53</v>
      </c>
      <c r="E336" s="7">
        <v>1.94</v>
      </c>
      <c r="F336" s="13">
        <v>25.08</v>
      </c>
      <c r="G336" s="17">
        <f>IF($F$699=0,0,(F336/$F$699)*100)</f>
        <v>0.0017997811888033</v>
      </c>
      <c r="H336" s="17">
        <v>100.0</v>
      </c>
      <c r="I336" s="13">
        <v>25.08</v>
      </c>
      <c r="J336" s="17">
        <v>0.0</v>
      </c>
      <c r="K336" s="13">
        <v>0.0</v>
      </c>
      <c r="L336" s="17">
        <v>0.0</v>
      </c>
      <c r="M336" s="13">
        <v>0.0</v>
      </c>
      <c r="N336" s="17">
        <v>0.0</v>
      </c>
      <c r="O336" s="13">
        <v>0.0</v>
      </c>
      <c r="P336" s="17">
        <v>0.0</v>
      </c>
      <c r="Q336" s="13">
        <v>0.0</v>
      </c>
      <c r="R336" s="17">
        <v>0.0</v>
      </c>
      <c r="S336" s="13">
        <v>0.0</v>
      </c>
      <c r="T336" s="17">
        <v>0.0</v>
      </c>
      <c r="U336" s="13">
        <v>0.0</v>
      </c>
    </row>
    <row r="337" spans="1:21">
      <c r="A337" s="6" t="s">
        <v>525</v>
      </c>
      <c r="B337" s="6" t="s">
        <v>525</v>
      </c>
      <c r="C337" s="6" t="s">
        <v>526</v>
      </c>
      <c r="D337" s="6" t="s">
        <v>27</v>
      </c>
      <c r="E337" s="6" t="s">
        <v>27</v>
      </c>
      <c r="F337" s="12">
        <f>SUM(F338,F339,F340,F341,F342,F343,F344,F345,F346,F347,F348,F349,F350)</f>
        <v>227214.3</v>
      </c>
      <c r="G337" s="16">
        <f>IF($F$699=0,0,(F337/$F$699)*100)</f>
        <v>16.305264073648</v>
      </c>
      <c r="H337" s="16" t="s">
        <v>27</v>
      </c>
      <c r="I337" s="12" t="s">
        <v>27</v>
      </c>
      <c r="J337" s="16" t="s">
        <v>27</v>
      </c>
      <c r="K337" s="12" t="s">
        <v>27</v>
      </c>
      <c r="L337" s="16" t="s">
        <v>27</v>
      </c>
      <c r="M337" s="12" t="s">
        <v>27</v>
      </c>
      <c r="N337" s="16" t="s">
        <v>27</v>
      </c>
      <c r="O337" s="12" t="s">
        <v>27</v>
      </c>
      <c r="P337" s="16" t="s">
        <v>27</v>
      </c>
      <c r="Q337" s="12" t="s">
        <v>27</v>
      </c>
      <c r="R337" s="16" t="s">
        <v>27</v>
      </c>
      <c r="S337" s="12" t="s">
        <v>27</v>
      </c>
      <c r="T337" s="16" t="s">
        <v>27</v>
      </c>
      <c r="U337" s="12" t="s">
        <v>27</v>
      </c>
    </row>
    <row r="338" spans="1:21">
      <c r="A338" s="7" t="s">
        <v>527</v>
      </c>
      <c r="B338" s="7" t="s">
        <v>528</v>
      </c>
      <c r="C338" s="7" t="s">
        <v>529</v>
      </c>
      <c r="D338" s="7" t="s">
        <v>100</v>
      </c>
      <c r="E338" s="7">
        <v>320.0</v>
      </c>
      <c r="F338" s="13">
        <v>4645.11</v>
      </c>
      <c r="G338" s="17">
        <f>IF($F$699=0,0,(F338/$F$699)*100)</f>
        <v>0.33334057407982</v>
      </c>
      <c r="H338" s="17">
        <v>0.0</v>
      </c>
      <c r="I338" s="13">
        <v>0.0</v>
      </c>
      <c r="J338" s="17">
        <v>0.0</v>
      </c>
      <c r="K338" s="13">
        <v>0.0</v>
      </c>
      <c r="L338" s="17">
        <v>0.0</v>
      </c>
      <c r="M338" s="13">
        <v>0.0</v>
      </c>
      <c r="N338" s="17">
        <v>0.0</v>
      </c>
      <c r="O338" s="13">
        <v>0.0</v>
      </c>
      <c r="P338" s="17">
        <v>0.0</v>
      </c>
      <c r="Q338" s="13">
        <v>0.0</v>
      </c>
      <c r="R338" s="17">
        <v>35.0</v>
      </c>
      <c r="S338" s="13">
        <v>1625.7885</v>
      </c>
      <c r="T338" s="17">
        <v>65.0</v>
      </c>
      <c r="U338" s="13">
        <v>3019.3215</v>
      </c>
    </row>
    <row r="339" spans="1:21">
      <c r="A339" s="7" t="s">
        <v>530</v>
      </c>
      <c r="B339" s="7" t="s">
        <v>531</v>
      </c>
      <c r="C339" s="7" t="s">
        <v>532</v>
      </c>
      <c r="D339" s="7" t="s">
        <v>100</v>
      </c>
      <c r="E339" s="7">
        <v>213.33</v>
      </c>
      <c r="F339" s="13">
        <v>18675.01</v>
      </c>
      <c r="G339" s="17">
        <f>IF($F$699=0,0,(F339/$F$699)*100)</f>
        <v>1.3401487918147</v>
      </c>
      <c r="H339" s="17">
        <v>0.0</v>
      </c>
      <c r="I339" s="13">
        <v>0.0</v>
      </c>
      <c r="J339" s="17">
        <v>0.0</v>
      </c>
      <c r="K339" s="13">
        <v>0.0</v>
      </c>
      <c r="L339" s="17">
        <v>0.0</v>
      </c>
      <c r="M339" s="13">
        <v>0.0</v>
      </c>
      <c r="N339" s="17">
        <v>0.0</v>
      </c>
      <c r="O339" s="13">
        <v>0.0</v>
      </c>
      <c r="P339" s="17">
        <v>0.0</v>
      </c>
      <c r="Q339" s="13">
        <v>0.0</v>
      </c>
      <c r="R339" s="17">
        <v>35.0</v>
      </c>
      <c r="S339" s="13">
        <v>6536.2535</v>
      </c>
      <c r="T339" s="17">
        <v>65.0</v>
      </c>
      <c r="U339" s="13">
        <v>12138.7565</v>
      </c>
    </row>
    <row r="340" spans="1:21">
      <c r="A340" s="7" t="s">
        <v>533</v>
      </c>
      <c r="B340" s="7" t="s">
        <v>534</v>
      </c>
      <c r="C340" s="7" t="s">
        <v>535</v>
      </c>
      <c r="D340" s="7" t="s">
        <v>53</v>
      </c>
      <c r="E340" s="7">
        <v>17.92</v>
      </c>
      <c r="F340" s="13">
        <v>2793.87</v>
      </c>
      <c r="G340" s="17">
        <f>IF($F$699=0,0,(F340/$F$699)*100)</f>
        <v>0.20049261044505</v>
      </c>
      <c r="H340" s="17">
        <v>0.0</v>
      </c>
      <c r="I340" s="13">
        <v>0.0</v>
      </c>
      <c r="J340" s="17">
        <v>0.0</v>
      </c>
      <c r="K340" s="13">
        <v>0.0</v>
      </c>
      <c r="L340" s="17">
        <v>0.0</v>
      </c>
      <c r="M340" s="13">
        <v>0.0</v>
      </c>
      <c r="N340" s="17">
        <v>0.0</v>
      </c>
      <c r="O340" s="13">
        <v>0.0</v>
      </c>
      <c r="P340" s="17">
        <v>0.0</v>
      </c>
      <c r="Q340" s="13">
        <v>0.0</v>
      </c>
      <c r="R340" s="17">
        <v>35.0</v>
      </c>
      <c r="S340" s="13">
        <v>977.8545</v>
      </c>
      <c r="T340" s="17">
        <v>65.0</v>
      </c>
      <c r="U340" s="13">
        <v>1816.0155</v>
      </c>
    </row>
    <row r="341" spans="1:21">
      <c r="A341" s="7" t="s">
        <v>536</v>
      </c>
      <c r="B341" s="7" t="s">
        <v>511</v>
      </c>
      <c r="C341" s="7" t="s">
        <v>512</v>
      </c>
      <c r="D341" s="7" t="s">
        <v>53</v>
      </c>
      <c r="E341" s="7">
        <v>2.24</v>
      </c>
      <c r="F341" s="13">
        <v>676.34</v>
      </c>
      <c r="G341" s="17">
        <f>IF($F$699=0,0,(F341/$F$699)*100)</f>
        <v>0.048535247577161</v>
      </c>
      <c r="H341" s="17">
        <v>0.0</v>
      </c>
      <c r="I341" s="13">
        <v>0.0</v>
      </c>
      <c r="J341" s="17">
        <v>0.0</v>
      </c>
      <c r="K341" s="13">
        <v>0.0</v>
      </c>
      <c r="L341" s="17">
        <v>0.0</v>
      </c>
      <c r="M341" s="13">
        <v>0.0</v>
      </c>
      <c r="N341" s="17">
        <v>0.0</v>
      </c>
      <c r="O341" s="13">
        <v>0.0</v>
      </c>
      <c r="P341" s="17">
        <v>0.0</v>
      </c>
      <c r="Q341" s="13">
        <v>0.0</v>
      </c>
      <c r="R341" s="17">
        <v>100.0</v>
      </c>
      <c r="S341" s="13">
        <v>676.34</v>
      </c>
      <c r="T341" s="17">
        <v>0.0</v>
      </c>
      <c r="U341" s="13">
        <v>0.0</v>
      </c>
    </row>
    <row r="342" spans="1:21">
      <c r="A342" s="7" t="s">
        <v>537</v>
      </c>
      <c r="B342" s="7" t="s">
        <v>538</v>
      </c>
      <c r="C342" s="7" t="s">
        <v>539</v>
      </c>
      <c r="D342" s="7" t="s">
        <v>42</v>
      </c>
      <c r="E342" s="7">
        <v>64.0</v>
      </c>
      <c r="F342" s="13">
        <v>222.18</v>
      </c>
      <c r="G342" s="17">
        <f>IF($F$699=0,0,(F342/$F$699)*100)</f>
        <v>0.015943994598417</v>
      </c>
      <c r="H342" s="17">
        <v>0.0</v>
      </c>
      <c r="I342" s="13">
        <v>0.0</v>
      </c>
      <c r="J342" s="17">
        <v>0.0</v>
      </c>
      <c r="K342" s="13">
        <v>0.0</v>
      </c>
      <c r="L342" s="17">
        <v>0.0</v>
      </c>
      <c r="M342" s="13">
        <v>0.0</v>
      </c>
      <c r="N342" s="17">
        <v>0.0</v>
      </c>
      <c r="O342" s="13">
        <v>0.0</v>
      </c>
      <c r="P342" s="17">
        <v>0.0</v>
      </c>
      <c r="Q342" s="13">
        <v>0.0</v>
      </c>
      <c r="R342" s="17">
        <v>35.0</v>
      </c>
      <c r="S342" s="13">
        <v>77.763</v>
      </c>
      <c r="T342" s="17">
        <v>65.0</v>
      </c>
      <c r="U342" s="13">
        <v>144.417</v>
      </c>
    </row>
    <row r="343" spans="1:21">
      <c r="A343" s="7" t="s">
        <v>540</v>
      </c>
      <c r="B343" s="7" t="s">
        <v>541</v>
      </c>
      <c r="C343" s="7" t="s">
        <v>542</v>
      </c>
      <c r="D343" s="7" t="s">
        <v>42</v>
      </c>
      <c r="E343" s="7">
        <v>256.0</v>
      </c>
      <c r="F343" s="13">
        <v>32312.53</v>
      </c>
      <c r="G343" s="17">
        <f>IF($F$699=0,0,(F343/$F$699)*100)</f>
        <v>2.3187991888613</v>
      </c>
      <c r="H343" s="17">
        <v>0.0</v>
      </c>
      <c r="I343" s="13">
        <v>0.0</v>
      </c>
      <c r="J343" s="17">
        <v>0.0</v>
      </c>
      <c r="K343" s="13">
        <v>0.0</v>
      </c>
      <c r="L343" s="17">
        <v>0.0</v>
      </c>
      <c r="M343" s="13">
        <v>0.0</v>
      </c>
      <c r="N343" s="17">
        <v>0.0</v>
      </c>
      <c r="O343" s="13">
        <v>0.0</v>
      </c>
      <c r="P343" s="17">
        <v>0.0</v>
      </c>
      <c r="Q343" s="13">
        <v>0.0</v>
      </c>
      <c r="R343" s="17">
        <v>35.0</v>
      </c>
      <c r="S343" s="13">
        <v>11309.3855</v>
      </c>
      <c r="T343" s="17">
        <v>65.0</v>
      </c>
      <c r="U343" s="13">
        <v>21003.1445</v>
      </c>
    </row>
    <row r="344" spans="1:21">
      <c r="A344" s="7" t="s">
        <v>543</v>
      </c>
      <c r="B344" s="7" t="s">
        <v>544</v>
      </c>
      <c r="C344" s="7" t="s">
        <v>545</v>
      </c>
      <c r="D344" s="7" t="s">
        <v>546</v>
      </c>
      <c r="E344" s="7">
        <v>314.95</v>
      </c>
      <c r="F344" s="13">
        <v>7240.96</v>
      </c>
      <c r="G344" s="17">
        <f>IF($F$699=0,0,(F344/$F$699)*100)</f>
        <v>0.51962295043369</v>
      </c>
      <c r="H344" s="17">
        <v>0.0</v>
      </c>
      <c r="I344" s="13">
        <v>0.0</v>
      </c>
      <c r="J344" s="17">
        <v>0.0</v>
      </c>
      <c r="K344" s="13">
        <v>0.0</v>
      </c>
      <c r="L344" s="17">
        <v>0.0</v>
      </c>
      <c r="M344" s="13">
        <v>0.0</v>
      </c>
      <c r="N344" s="17">
        <v>0.0</v>
      </c>
      <c r="O344" s="13">
        <v>0.0</v>
      </c>
      <c r="P344" s="17">
        <v>0.0</v>
      </c>
      <c r="Q344" s="13">
        <v>0.0</v>
      </c>
      <c r="R344" s="17">
        <v>35.0</v>
      </c>
      <c r="S344" s="13">
        <v>2534.336</v>
      </c>
      <c r="T344" s="17">
        <v>65.0</v>
      </c>
      <c r="U344" s="13">
        <v>4706.624</v>
      </c>
    </row>
    <row r="345" spans="1:21">
      <c r="A345" s="7" t="s">
        <v>547</v>
      </c>
      <c r="B345" s="7" t="s">
        <v>548</v>
      </c>
      <c r="C345" s="7" t="s">
        <v>549</v>
      </c>
      <c r="D345" s="7" t="s">
        <v>546</v>
      </c>
      <c r="E345" s="7">
        <v>556.16</v>
      </c>
      <c r="F345" s="13">
        <v>10450.5</v>
      </c>
      <c r="G345" s="17">
        <f>IF($F$699=0,0,(F345/$F$699)*100)</f>
        <v>0.74994470947323</v>
      </c>
      <c r="H345" s="17">
        <v>0.0</v>
      </c>
      <c r="I345" s="13">
        <v>0.0</v>
      </c>
      <c r="J345" s="17">
        <v>0.0</v>
      </c>
      <c r="K345" s="13">
        <v>0.0</v>
      </c>
      <c r="L345" s="17">
        <v>0.0</v>
      </c>
      <c r="M345" s="13">
        <v>0.0</v>
      </c>
      <c r="N345" s="17">
        <v>0.0</v>
      </c>
      <c r="O345" s="13">
        <v>0.0</v>
      </c>
      <c r="P345" s="17">
        <v>0.0</v>
      </c>
      <c r="Q345" s="13">
        <v>0.0</v>
      </c>
      <c r="R345" s="17">
        <v>35.0</v>
      </c>
      <c r="S345" s="13">
        <v>3657.675</v>
      </c>
      <c r="T345" s="17">
        <v>65.0</v>
      </c>
      <c r="U345" s="13">
        <v>6792.825</v>
      </c>
    </row>
    <row r="346" spans="1:21">
      <c r="A346" s="7" t="s">
        <v>550</v>
      </c>
      <c r="B346" s="7" t="s">
        <v>551</v>
      </c>
      <c r="C346" s="7" t="s">
        <v>552</v>
      </c>
      <c r="D346" s="7" t="s">
        <v>53</v>
      </c>
      <c r="E346" s="7">
        <v>17.92</v>
      </c>
      <c r="F346" s="13">
        <v>18825.38</v>
      </c>
      <c r="G346" s="17">
        <f>IF($F$699=0,0,(F346/$F$699)*100)</f>
        <v>1.3509395851704</v>
      </c>
      <c r="H346" s="17">
        <v>0.0</v>
      </c>
      <c r="I346" s="13">
        <v>0.0</v>
      </c>
      <c r="J346" s="17">
        <v>0.0</v>
      </c>
      <c r="K346" s="13">
        <v>0.0</v>
      </c>
      <c r="L346" s="17">
        <v>0.0</v>
      </c>
      <c r="M346" s="13">
        <v>0.0</v>
      </c>
      <c r="N346" s="17">
        <v>0.0</v>
      </c>
      <c r="O346" s="13">
        <v>0.0</v>
      </c>
      <c r="P346" s="17">
        <v>0.0</v>
      </c>
      <c r="Q346" s="13">
        <v>0.0</v>
      </c>
      <c r="R346" s="17">
        <v>35.0</v>
      </c>
      <c r="S346" s="13">
        <v>6588.883</v>
      </c>
      <c r="T346" s="17">
        <v>65.0</v>
      </c>
      <c r="U346" s="13">
        <v>12236.497</v>
      </c>
    </row>
    <row r="347" spans="1:21">
      <c r="A347" s="7" t="s">
        <v>553</v>
      </c>
      <c r="B347" s="7" t="s">
        <v>554</v>
      </c>
      <c r="C347" s="7" t="s">
        <v>555</v>
      </c>
      <c r="D347" s="7" t="s">
        <v>100</v>
      </c>
      <c r="E347" s="7">
        <v>320.0</v>
      </c>
      <c r="F347" s="13">
        <v>128141.62</v>
      </c>
      <c r="G347" s="17">
        <f>IF($F$699=0,0,(F347/$F$699)*100)</f>
        <v>9.1956490103181</v>
      </c>
      <c r="H347" s="17">
        <v>0.0</v>
      </c>
      <c r="I347" s="13">
        <v>0.0</v>
      </c>
      <c r="J347" s="17">
        <v>0.0</v>
      </c>
      <c r="K347" s="13">
        <v>0.0</v>
      </c>
      <c r="L347" s="17">
        <v>0.0</v>
      </c>
      <c r="M347" s="13">
        <v>0.0</v>
      </c>
      <c r="N347" s="17">
        <v>0.0</v>
      </c>
      <c r="O347" s="13">
        <v>0.0</v>
      </c>
      <c r="P347" s="17">
        <v>0.0</v>
      </c>
      <c r="Q347" s="13">
        <v>0.0</v>
      </c>
      <c r="R347" s="17">
        <v>35.0</v>
      </c>
      <c r="S347" s="13">
        <v>44849.567</v>
      </c>
      <c r="T347" s="17">
        <v>65.0</v>
      </c>
      <c r="U347" s="13">
        <v>83292.053</v>
      </c>
    </row>
    <row r="348" spans="1:21">
      <c r="A348" s="7" t="s">
        <v>556</v>
      </c>
      <c r="B348" s="7" t="s">
        <v>557</v>
      </c>
      <c r="C348" s="7" t="s">
        <v>558</v>
      </c>
      <c r="D348" s="7" t="s">
        <v>53</v>
      </c>
      <c r="E348" s="7">
        <v>8.96</v>
      </c>
      <c r="F348" s="13">
        <v>2522.46</v>
      </c>
      <c r="G348" s="17">
        <f>IF($F$699=0,0,(F348/$F$699)*100)</f>
        <v>0.18101579176669</v>
      </c>
      <c r="H348" s="17">
        <v>0.0</v>
      </c>
      <c r="I348" s="13">
        <v>0.0</v>
      </c>
      <c r="J348" s="17">
        <v>0.0</v>
      </c>
      <c r="K348" s="13">
        <v>0.0</v>
      </c>
      <c r="L348" s="17">
        <v>0.0</v>
      </c>
      <c r="M348" s="13">
        <v>0.0</v>
      </c>
      <c r="N348" s="17">
        <v>0.0</v>
      </c>
      <c r="O348" s="13">
        <v>0.0</v>
      </c>
      <c r="P348" s="17">
        <v>0.0</v>
      </c>
      <c r="Q348" s="13">
        <v>0.0</v>
      </c>
      <c r="R348" s="17">
        <v>35.0</v>
      </c>
      <c r="S348" s="13">
        <v>882.861</v>
      </c>
      <c r="T348" s="17">
        <v>65.0</v>
      </c>
      <c r="U348" s="13">
        <v>1639.599</v>
      </c>
    </row>
    <row r="349" spans="1:21">
      <c r="A349" s="7" t="s">
        <v>559</v>
      </c>
      <c r="B349" s="7" t="s">
        <v>51</v>
      </c>
      <c r="C349" s="7" t="s">
        <v>52</v>
      </c>
      <c r="D349" s="7" t="s">
        <v>53</v>
      </c>
      <c r="E349" s="7">
        <v>13.44</v>
      </c>
      <c r="F349" s="13">
        <v>173.69</v>
      </c>
      <c r="G349" s="17">
        <f>IF($F$699=0,0,(F349/$F$699)*100)</f>
        <v>0.012464274110177</v>
      </c>
      <c r="H349" s="17">
        <v>100.0</v>
      </c>
      <c r="I349" s="13">
        <v>173.69</v>
      </c>
      <c r="J349" s="17">
        <v>0.0</v>
      </c>
      <c r="K349" s="13">
        <v>0.0</v>
      </c>
      <c r="L349" s="17">
        <v>0.0</v>
      </c>
      <c r="M349" s="13">
        <v>0.0</v>
      </c>
      <c r="N349" s="17">
        <v>0.0</v>
      </c>
      <c r="O349" s="13">
        <v>0.0</v>
      </c>
      <c r="P349" s="17">
        <v>0.0</v>
      </c>
      <c r="Q349" s="13">
        <v>0.0</v>
      </c>
      <c r="R349" s="17">
        <v>0.0</v>
      </c>
      <c r="S349" s="13">
        <v>0.0</v>
      </c>
      <c r="T349" s="17">
        <v>0.0</v>
      </c>
      <c r="U349" s="13">
        <v>0.0</v>
      </c>
    </row>
    <row r="350" spans="1:21">
      <c r="A350" s="7" t="s">
        <v>560</v>
      </c>
      <c r="B350" s="7" t="s">
        <v>55</v>
      </c>
      <c r="C350" s="7" t="s">
        <v>56</v>
      </c>
      <c r="D350" s="7" t="s">
        <v>57</v>
      </c>
      <c r="E350" s="7">
        <v>134.4</v>
      </c>
      <c r="F350" s="13">
        <v>534.65</v>
      </c>
      <c r="G350" s="17">
        <f>IF($F$699=0,0,(F350/$F$699)*100)</f>
        <v>0.038367344999748</v>
      </c>
      <c r="H350" s="17">
        <v>100.0</v>
      </c>
      <c r="I350" s="13">
        <v>534.65</v>
      </c>
      <c r="J350" s="17">
        <v>0.0</v>
      </c>
      <c r="K350" s="13">
        <v>0.0</v>
      </c>
      <c r="L350" s="17">
        <v>0.0</v>
      </c>
      <c r="M350" s="13">
        <v>0.0</v>
      </c>
      <c r="N350" s="17">
        <v>0.0</v>
      </c>
      <c r="O350" s="13">
        <v>0.0</v>
      </c>
      <c r="P350" s="17">
        <v>0.0</v>
      </c>
      <c r="Q350" s="13">
        <v>0.0</v>
      </c>
      <c r="R350" s="17">
        <v>0.0</v>
      </c>
      <c r="S350" s="13">
        <v>0.0</v>
      </c>
      <c r="T350" s="17">
        <v>0.0</v>
      </c>
      <c r="U350" s="13">
        <v>0.0</v>
      </c>
    </row>
    <row r="351" spans="1:21">
      <c r="A351" s="6" t="s">
        <v>561</v>
      </c>
      <c r="B351" s="6" t="s">
        <v>73</v>
      </c>
      <c r="C351" s="6" t="s">
        <v>562</v>
      </c>
      <c r="D351" s="6" t="s">
        <v>27</v>
      </c>
      <c r="E351" s="6" t="s">
        <v>27</v>
      </c>
      <c r="F351" s="12">
        <f>SUM(F352,F362,F374)</f>
        <v>23841.55</v>
      </c>
      <c r="G351" s="16">
        <f>IF($F$699=0,0,(F351/$F$699)*100)</f>
        <v>1.7109080224048</v>
      </c>
      <c r="H351" s="16" t="s">
        <v>27</v>
      </c>
      <c r="I351" s="12" t="s">
        <v>27</v>
      </c>
      <c r="J351" s="16" t="s">
        <v>27</v>
      </c>
      <c r="K351" s="12" t="s">
        <v>27</v>
      </c>
      <c r="L351" s="16" t="s">
        <v>27</v>
      </c>
      <c r="M351" s="12" t="s">
        <v>27</v>
      </c>
      <c r="N351" s="16" t="s">
        <v>27</v>
      </c>
      <c r="O351" s="12" t="s">
        <v>27</v>
      </c>
      <c r="P351" s="16" t="s">
        <v>27</v>
      </c>
      <c r="Q351" s="12" t="s">
        <v>27</v>
      </c>
      <c r="R351" s="16" t="s">
        <v>27</v>
      </c>
      <c r="S351" s="12" t="s">
        <v>27</v>
      </c>
      <c r="T351" s="16" t="s">
        <v>27</v>
      </c>
      <c r="U351" s="12" t="s">
        <v>27</v>
      </c>
    </row>
    <row r="352" spans="1:21">
      <c r="A352" s="6" t="s">
        <v>75</v>
      </c>
      <c r="B352" s="6" t="s">
        <v>75</v>
      </c>
      <c r="C352" s="6" t="s">
        <v>76</v>
      </c>
      <c r="D352" s="6" t="s">
        <v>27</v>
      </c>
      <c r="E352" s="6" t="s">
        <v>27</v>
      </c>
      <c r="F352" s="12">
        <f>SUM(F353,F354,F355,F356,F357,F358,F359,F360,F361)</f>
        <v>8120.04</v>
      </c>
      <c r="G352" s="16">
        <f>IF($F$699=0,0,(F352/$F$699)*100)</f>
        <v>0.58270714690311</v>
      </c>
      <c r="H352" s="16" t="s">
        <v>27</v>
      </c>
      <c r="I352" s="12" t="s">
        <v>27</v>
      </c>
      <c r="J352" s="16" t="s">
        <v>27</v>
      </c>
      <c r="K352" s="12" t="s">
        <v>27</v>
      </c>
      <c r="L352" s="16" t="s">
        <v>27</v>
      </c>
      <c r="M352" s="12" t="s">
        <v>27</v>
      </c>
      <c r="N352" s="16" t="s">
        <v>27</v>
      </c>
      <c r="O352" s="12" t="s">
        <v>27</v>
      </c>
      <c r="P352" s="16" t="s">
        <v>27</v>
      </c>
      <c r="Q352" s="12" t="s">
        <v>27</v>
      </c>
      <c r="R352" s="16" t="s">
        <v>27</v>
      </c>
      <c r="S352" s="12" t="s">
        <v>27</v>
      </c>
      <c r="T352" s="16" t="s">
        <v>27</v>
      </c>
      <c r="U352" s="12" t="s">
        <v>27</v>
      </c>
    </row>
    <row r="353" spans="1:21">
      <c r="A353" s="7" t="s">
        <v>77</v>
      </c>
      <c r="B353" s="7" t="s">
        <v>48</v>
      </c>
      <c r="C353" s="7" t="s">
        <v>78</v>
      </c>
      <c r="D353" s="7" t="s">
        <v>42</v>
      </c>
      <c r="E353" s="7">
        <v>13.79</v>
      </c>
      <c r="F353" s="13">
        <v>128.97</v>
      </c>
      <c r="G353" s="17">
        <f>IF($F$699=0,0,(F353/$F$699)*100)</f>
        <v>0.0092550948931403</v>
      </c>
      <c r="H353" s="17">
        <v>100.0</v>
      </c>
      <c r="I353" s="13">
        <v>128.97</v>
      </c>
      <c r="J353" s="17">
        <v>0.0</v>
      </c>
      <c r="K353" s="13">
        <v>0.0</v>
      </c>
      <c r="L353" s="17">
        <v>0.0</v>
      </c>
      <c r="M353" s="13">
        <v>0.0</v>
      </c>
      <c r="N353" s="17">
        <v>0.0</v>
      </c>
      <c r="O353" s="13">
        <v>0.0</v>
      </c>
      <c r="P353" s="17">
        <v>0.0</v>
      </c>
      <c r="Q353" s="13">
        <v>0.0</v>
      </c>
      <c r="R353" s="17">
        <v>0.0</v>
      </c>
      <c r="S353" s="13">
        <v>0.0</v>
      </c>
      <c r="T353" s="17">
        <v>0.0</v>
      </c>
      <c r="U353" s="13">
        <v>0.0</v>
      </c>
    </row>
    <row r="354" spans="1:21">
      <c r="A354" s="7" t="s">
        <v>79</v>
      </c>
      <c r="B354" s="7" t="s">
        <v>51</v>
      </c>
      <c r="C354" s="7" t="s">
        <v>80</v>
      </c>
      <c r="D354" s="7" t="s">
        <v>53</v>
      </c>
      <c r="E354" s="7">
        <v>0.72</v>
      </c>
      <c r="F354" s="13">
        <v>9.32</v>
      </c>
      <c r="G354" s="17">
        <f>IF($F$699=0,0,(F354/$F$699)*100)</f>
        <v>0.00066881820891732</v>
      </c>
      <c r="H354" s="17">
        <v>100.0</v>
      </c>
      <c r="I354" s="13">
        <v>9.32</v>
      </c>
      <c r="J354" s="17">
        <v>0.0</v>
      </c>
      <c r="K354" s="13">
        <v>0.0</v>
      </c>
      <c r="L354" s="17">
        <v>0.0</v>
      </c>
      <c r="M354" s="13">
        <v>0.0</v>
      </c>
      <c r="N354" s="17">
        <v>0.0</v>
      </c>
      <c r="O354" s="13">
        <v>0.0</v>
      </c>
      <c r="P354" s="17">
        <v>0.0</v>
      </c>
      <c r="Q354" s="13">
        <v>0.0</v>
      </c>
      <c r="R354" s="17">
        <v>0.0</v>
      </c>
      <c r="S354" s="13">
        <v>0.0</v>
      </c>
      <c r="T354" s="17">
        <v>0.0</v>
      </c>
      <c r="U354" s="13">
        <v>0.0</v>
      </c>
    </row>
    <row r="355" spans="1:21">
      <c r="A355" s="7" t="s">
        <v>81</v>
      </c>
      <c r="B355" s="7" t="s">
        <v>55</v>
      </c>
      <c r="C355" s="7" t="s">
        <v>82</v>
      </c>
      <c r="D355" s="7" t="s">
        <v>57</v>
      </c>
      <c r="E355" s="7">
        <v>7.24</v>
      </c>
      <c r="F355" s="13">
        <v>28.81</v>
      </c>
      <c r="G355" s="17">
        <f>IF($F$699=0,0,(F355/$F$699)*100)</f>
        <v>0.002067451995591</v>
      </c>
      <c r="H355" s="17">
        <v>100.0</v>
      </c>
      <c r="I355" s="13">
        <v>28.81</v>
      </c>
      <c r="J355" s="17">
        <v>0.0</v>
      </c>
      <c r="K355" s="13">
        <v>0.0</v>
      </c>
      <c r="L355" s="17">
        <v>0.0</v>
      </c>
      <c r="M355" s="13">
        <v>0.0</v>
      </c>
      <c r="N355" s="17">
        <v>0.0</v>
      </c>
      <c r="O355" s="13">
        <v>0.0</v>
      </c>
      <c r="P355" s="17">
        <v>0.0</v>
      </c>
      <c r="Q355" s="13">
        <v>0.0</v>
      </c>
      <c r="R355" s="17">
        <v>0.0</v>
      </c>
      <c r="S355" s="13">
        <v>0.0</v>
      </c>
      <c r="T355" s="17">
        <v>0.0</v>
      </c>
      <c r="U355" s="13">
        <v>0.0</v>
      </c>
    </row>
    <row r="356" spans="1:21">
      <c r="A356" s="7" t="s">
        <v>83</v>
      </c>
      <c r="B356" s="7" t="s">
        <v>59</v>
      </c>
      <c r="C356" s="7" t="s">
        <v>84</v>
      </c>
      <c r="D356" s="7" t="s">
        <v>42</v>
      </c>
      <c r="E356" s="7">
        <v>13.79</v>
      </c>
      <c r="F356" s="13">
        <v>30.51</v>
      </c>
      <c r="G356" s="17">
        <f>IF($F$699=0,0,(F356/$F$699)*100)</f>
        <v>0.002189446733269</v>
      </c>
      <c r="H356" s="17">
        <v>100.0</v>
      </c>
      <c r="I356" s="13">
        <v>30.51</v>
      </c>
      <c r="J356" s="17">
        <v>0.0</v>
      </c>
      <c r="K356" s="13">
        <v>0.0</v>
      </c>
      <c r="L356" s="17">
        <v>0.0</v>
      </c>
      <c r="M356" s="13">
        <v>0.0</v>
      </c>
      <c r="N356" s="17">
        <v>0.0</v>
      </c>
      <c r="O356" s="13">
        <v>0.0</v>
      </c>
      <c r="P356" s="17">
        <v>0.0</v>
      </c>
      <c r="Q356" s="13">
        <v>0.0</v>
      </c>
      <c r="R356" s="17">
        <v>0.0</v>
      </c>
      <c r="S356" s="13">
        <v>0.0</v>
      </c>
      <c r="T356" s="17">
        <v>0.0</v>
      </c>
      <c r="U356" s="13">
        <v>0.0</v>
      </c>
    </row>
    <row r="357" spans="1:21">
      <c r="A357" s="7" t="s">
        <v>85</v>
      </c>
      <c r="B357" s="7" t="s">
        <v>86</v>
      </c>
      <c r="C357" s="7" t="s">
        <v>87</v>
      </c>
      <c r="D357" s="7" t="s">
        <v>42</v>
      </c>
      <c r="E357" s="7">
        <v>13.79</v>
      </c>
      <c r="F357" s="13">
        <v>1106.85</v>
      </c>
      <c r="G357" s="17">
        <f>IF($F$699=0,0,(F357/$F$699)*100)</f>
        <v>0.079429338469972</v>
      </c>
      <c r="H357" s="17">
        <v>100.0</v>
      </c>
      <c r="I357" s="13">
        <v>1106.85</v>
      </c>
      <c r="J357" s="17">
        <v>0.0</v>
      </c>
      <c r="K357" s="13">
        <v>0.0</v>
      </c>
      <c r="L357" s="17">
        <v>0.0</v>
      </c>
      <c r="M357" s="13">
        <v>0.0</v>
      </c>
      <c r="N357" s="17">
        <v>0.0</v>
      </c>
      <c r="O357" s="13">
        <v>0.0</v>
      </c>
      <c r="P357" s="17">
        <v>0.0</v>
      </c>
      <c r="Q357" s="13">
        <v>0.0</v>
      </c>
      <c r="R357" s="17">
        <v>0.0</v>
      </c>
      <c r="S357" s="13">
        <v>0.0</v>
      </c>
      <c r="T357" s="17">
        <v>0.0</v>
      </c>
      <c r="U357" s="13">
        <v>0.0</v>
      </c>
    </row>
    <row r="358" spans="1:21">
      <c r="A358" s="7" t="s">
        <v>88</v>
      </c>
      <c r="B358" s="7" t="s">
        <v>89</v>
      </c>
      <c r="C358" s="7" t="s">
        <v>90</v>
      </c>
      <c r="D358" s="7" t="s">
        <v>42</v>
      </c>
      <c r="E358" s="7">
        <v>13.79</v>
      </c>
      <c r="F358" s="13">
        <v>3761.25</v>
      </c>
      <c r="G358" s="17">
        <f>IF($F$699=0,0,(F358/$F$699)*100)</f>
        <v>0.26991335711269</v>
      </c>
      <c r="H358" s="17">
        <v>100.0</v>
      </c>
      <c r="I358" s="13">
        <v>3761.25</v>
      </c>
      <c r="J358" s="17">
        <v>0.0</v>
      </c>
      <c r="K358" s="13">
        <v>0.0</v>
      </c>
      <c r="L358" s="17">
        <v>0.0</v>
      </c>
      <c r="M358" s="13">
        <v>0.0</v>
      </c>
      <c r="N358" s="17">
        <v>0.0</v>
      </c>
      <c r="O358" s="13">
        <v>0.0</v>
      </c>
      <c r="P358" s="17">
        <v>0.0</v>
      </c>
      <c r="Q358" s="13">
        <v>0.0</v>
      </c>
      <c r="R358" s="17">
        <v>0.0</v>
      </c>
      <c r="S358" s="13">
        <v>0.0</v>
      </c>
      <c r="T358" s="17">
        <v>0.0</v>
      </c>
      <c r="U358" s="13">
        <v>0.0</v>
      </c>
    </row>
    <row r="359" spans="1:21">
      <c r="A359" s="7" t="s">
        <v>91</v>
      </c>
      <c r="B359" s="7" t="s">
        <v>92</v>
      </c>
      <c r="C359" s="7" t="s">
        <v>93</v>
      </c>
      <c r="D359" s="7" t="s">
        <v>42</v>
      </c>
      <c r="E359" s="7">
        <v>13.79</v>
      </c>
      <c r="F359" s="13">
        <v>1221.33</v>
      </c>
      <c r="G359" s="17">
        <f>IF($F$699=0,0,(F359/$F$699)*100)</f>
        <v>0.087644607628433</v>
      </c>
      <c r="H359" s="17">
        <v>100.0</v>
      </c>
      <c r="I359" s="13">
        <v>1221.33</v>
      </c>
      <c r="J359" s="17">
        <v>0.0</v>
      </c>
      <c r="K359" s="13">
        <v>0.0</v>
      </c>
      <c r="L359" s="17">
        <v>0.0</v>
      </c>
      <c r="M359" s="13">
        <v>0.0</v>
      </c>
      <c r="N359" s="17">
        <v>0.0</v>
      </c>
      <c r="O359" s="13">
        <v>0.0</v>
      </c>
      <c r="P359" s="17">
        <v>0.0</v>
      </c>
      <c r="Q359" s="13">
        <v>0.0</v>
      </c>
      <c r="R359" s="17">
        <v>0.0</v>
      </c>
      <c r="S359" s="13">
        <v>0.0</v>
      </c>
      <c r="T359" s="17">
        <v>0.0</v>
      </c>
      <c r="U359" s="13">
        <v>0.0</v>
      </c>
    </row>
    <row r="360" spans="1:21">
      <c r="A360" s="7" t="s">
        <v>94</v>
      </c>
      <c r="B360" s="7" t="s">
        <v>95</v>
      </c>
      <c r="C360" s="7" t="s">
        <v>96</v>
      </c>
      <c r="D360" s="7" t="s">
        <v>42</v>
      </c>
      <c r="E360" s="7">
        <v>13.79</v>
      </c>
      <c r="F360" s="13">
        <v>979.92</v>
      </c>
      <c r="G360" s="17">
        <f>IF($F$699=0,0,(F360/$F$699)*100)</f>
        <v>0.070320637262045</v>
      </c>
      <c r="H360" s="17">
        <v>100.0</v>
      </c>
      <c r="I360" s="13">
        <v>979.92</v>
      </c>
      <c r="J360" s="17">
        <v>0.0</v>
      </c>
      <c r="K360" s="13">
        <v>0.0</v>
      </c>
      <c r="L360" s="17">
        <v>0.0</v>
      </c>
      <c r="M360" s="13">
        <v>0.0</v>
      </c>
      <c r="N360" s="17">
        <v>0.0</v>
      </c>
      <c r="O360" s="13">
        <v>0.0</v>
      </c>
      <c r="P360" s="17">
        <v>0.0</v>
      </c>
      <c r="Q360" s="13">
        <v>0.0</v>
      </c>
      <c r="R360" s="17">
        <v>0.0</v>
      </c>
      <c r="S360" s="13">
        <v>0.0</v>
      </c>
      <c r="T360" s="17">
        <v>0.0</v>
      </c>
      <c r="U360" s="13">
        <v>0.0</v>
      </c>
    </row>
    <row r="361" spans="1:21">
      <c r="A361" s="7" t="s">
        <v>97</v>
      </c>
      <c r="B361" s="7" t="s">
        <v>98</v>
      </c>
      <c r="C361" s="7" t="s">
        <v>99</v>
      </c>
      <c r="D361" s="7" t="s">
        <v>100</v>
      </c>
      <c r="E361" s="7">
        <v>16.24</v>
      </c>
      <c r="F361" s="13">
        <v>853.08</v>
      </c>
      <c r="G361" s="17">
        <f>IF($F$699=0,0,(F361/$F$699)*100)</f>
        <v>0.061218394599055</v>
      </c>
      <c r="H361" s="17">
        <v>100.0</v>
      </c>
      <c r="I361" s="13">
        <v>853.08</v>
      </c>
      <c r="J361" s="17">
        <v>0.0</v>
      </c>
      <c r="K361" s="13">
        <v>0.0</v>
      </c>
      <c r="L361" s="17">
        <v>0.0</v>
      </c>
      <c r="M361" s="13">
        <v>0.0</v>
      </c>
      <c r="N361" s="17">
        <v>0.0</v>
      </c>
      <c r="O361" s="13">
        <v>0.0</v>
      </c>
      <c r="P361" s="17">
        <v>0.0</v>
      </c>
      <c r="Q361" s="13">
        <v>0.0</v>
      </c>
      <c r="R361" s="17">
        <v>0.0</v>
      </c>
      <c r="S361" s="13">
        <v>0.0</v>
      </c>
      <c r="T361" s="17">
        <v>0.0</v>
      </c>
      <c r="U361" s="13">
        <v>0.0</v>
      </c>
    </row>
    <row r="362" spans="1:21">
      <c r="A362" s="6" t="s">
        <v>101</v>
      </c>
      <c r="B362" s="6" t="s">
        <v>101</v>
      </c>
      <c r="C362" s="6" t="s">
        <v>102</v>
      </c>
      <c r="D362" s="6" t="s">
        <v>27</v>
      </c>
      <c r="E362" s="6" t="s">
        <v>27</v>
      </c>
      <c r="F362" s="12">
        <f>SUM(F363,F364,F365,F366,F367,F368,F369,F370,F371,F372,F373)</f>
        <v>2030.79</v>
      </c>
      <c r="G362" s="16">
        <f>IF($F$699=0,0,(F362/$F$699)*100)</f>
        <v>0.14573276078189</v>
      </c>
      <c r="H362" s="16" t="s">
        <v>27</v>
      </c>
      <c r="I362" s="12" t="s">
        <v>27</v>
      </c>
      <c r="J362" s="16" t="s">
        <v>27</v>
      </c>
      <c r="K362" s="12" t="s">
        <v>27</v>
      </c>
      <c r="L362" s="16" t="s">
        <v>27</v>
      </c>
      <c r="M362" s="12" t="s">
        <v>27</v>
      </c>
      <c r="N362" s="16" t="s">
        <v>27</v>
      </c>
      <c r="O362" s="12" t="s">
        <v>27</v>
      </c>
      <c r="P362" s="16" t="s">
        <v>27</v>
      </c>
      <c r="Q362" s="12" t="s">
        <v>27</v>
      </c>
      <c r="R362" s="16" t="s">
        <v>27</v>
      </c>
      <c r="S362" s="12" t="s">
        <v>27</v>
      </c>
      <c r="T362" s="16" t="s">
        <v>27</v>
      </c>
      <c r="U362" s="12" t="s">
        <v>27</v>
      </c>
    </row>
    <row r="363" spans="1:21">
      <c r="A363" s="7" t="s">
        <v>103</v>
      </c>
      <c r="B363" s="7" t="s">
        <v>48</v>
      </c>
      <c r="C363" s="7" t="s">
        <v>78</v>
      </c>
      <c r="D363" s="7" t="s">
        <v>42</v>
      </c>
      <c r="E363" s="7">
        <v>4.59</v>
      </c>
      <c r="F363" s="13">
        <v>42.93</v>
      </c>
      <c r="G363" s="17">
        <f>IF($F$699=0,0,(F363/$F$699)*100)</f>
        <v>0.0030807259344228</v>
      </c>
      <c r="H363" s="17">
        <v>100.0</v>
      </c>
      <c r="I363" s="13">
        <v>42.93</v>
      </c>
      <c r="J363" s="17">
        <v>0.0</v>
      </c>
      <c r="K363" s="13">
        <v>0.0</v>
      </c>
      <c r="L363" s="17">
        <v>0.0</v>
      </c>
      <c r="M363" s="13">
        <v>0.0</v>
      </c>
      <c r="N363" s="17">
        <v>0.0</v>
      </c>
      <c r="O363" s="13">
        <v>0.0</v>
      </c>
      <c r="P363" s="17">
        <v>0.0</v>
      </c>
      <c r="Q363" s="13">
        <v>0.0</v>
      </c>
      <c r="R363" s="17">
        <v>0.0</v>
      </c>
      <c r="S363" s="13">
        <v>0.0</v>
      </c>
      <c r="T363" s="17">
        <v>0.0</v>
      </c>
      <c r="U363" s="13">
        <v>0.0</v>
      </c>
    </row>
    <row r="364" spans="1:21">
      <c r="A364" s="7" t="s">
        <v>104</v>
      </c>
      <c r="B364" s="7" t="s">
        <v>51</v>
      </c>
      <c r="C364" s="7" t="s">
        <v>80</v>
      </c>
      <c r="D364" s="7" t="s">
        <v>53</v>
      </c>
      <c r="E364" s="7">
        <v>0.24</v>
      </c>
      <c r="F364" s="13">
        <v>3.1</v>
      </c>
      <c r="G364" s="17">
        <f>IF($F$699=0,0,(F364/$F$699)*100)</f>
        <v>0.00022246099223645</v>
      </c>
      <c r="H364" s="17">
        <v>100.0</v>
      </c>
      <c r="I364" s="13">
        <v>3.1</v>
      </c>
      <c r="J364" s="17">
        <v>0.0</v>
      </c>
      <c r="K364" s="13">
        <v>0.0</v>
      </c>
      <c r="L364" s="17">
        <v>0.0</v>
      </c>
      <c r="M364" s="13">
        <v>0.0</v>
      </c>
      <c r="N364" s="17">
        <v>0.0</v>
      </c>
      <c r="O364" s="13">
        <v>0.0</v>
      </c>
      <c r="P364" s="17">
        <v>0.0</v>
      </c>
      <c r="Q364" s="13">
        <v>0.0</v>
      </c>
      <c r="R364" s="17">
        <v>0.0</v>
      </c>
      <c r="S364" s="13">
        <v>0.0</v>
      </c>
      <c r="T364" s="17">
        <v>0.0</v>
      </c>
      <c r="U364" s="13">
        <v>0.0</v>
      </c>
    </row>
    <row r="365" spans="1:21">
      <c r="A365" s="7" t="s">
        <v>105</v>
      </c>
      <c r="B365" s="7" t="s">
        <v>55</v>
      </c>
      <c r="C365" s="7" t="s">
        <v>82</v>
      </c>
      <c r="D365" s="7" t="s">
        <v>57</v>
      </c>
      <c r="E365" s="7">
        <v>2.41</v>
      </c>
      <c r="F365" s="13">
        <v>9.59</v>
      </c>
      <c r="G365" s="17">
        <f>IF($F$699=0,0,(F365/$F$699)*100)</f>
        <v>0.00068819384372501</v>
      </c>
      <c r="H365" s="17">
        <v>100.0</v>
      </c>
      <c r="I365" s="13">
        <v>9.59</v>
      </c>
      <c r="J365" s="17">
        <v>0.0</v>
      </c>
      <c r="K365" s="13">
        <v>0.0</v>
      </c>
      <c r="L365" s="17">
        <v>0.0</v>
      </c>
      <c r="M365" s="13">
        <v>0.0</v>
      </c>
      <c r="N365" s="17">
        <v>0.0</v>
      </c>
      <c r="O365" s="13">
        <v>0.0</v>
      </c>
      <c r="P365" s="17">
        <v>0.0</v>
      </c>
      <c r="Q365" s="13">
        <v>0.0</v>
      </c>
      <c r="R365" s="17">
        <v>0.0</v>
      </c>
      <c r="S365" s="13">
        <v>0.0</v>
      </c>
      <c r="T365" s="17">
        <v>0.0</v>
      </c>
      <c r="U365" s="13">
        <v>0.0</v>
      </c>
    </row>
    <row r="366" spans="1:21">
      <c r="A366" s="7" t="s">
        <v>106</v>
      </c>
      <c r="B366" s="7" t="s">
        <v>59</v>
      </c>
      <c r="C366" s="7" t="s">
        <v>84</v>
      </c>
      <c r="D366" s="7" t="s">
        <v>42</v>
      </c>
      <c r="E366" s="7">
        <v>4.59</v>
      </c>
      <c r="F366" s="13">
        <v>10.16</v>
      </c>
      <c r="G366" s="17">
        <f>IF($F$699=0,0,(F366/$F$699)*100)</f>
        <v>0.00072909796165236</v>
      </c>
      <c r="H366" s="17">
        <v>100.0</v>
      </c>
      <c r="I366" s="13">
        <v>10.16</v>
      </c>
      <c r="J366" s="17">
        <v>0.0</v>
      </c>
      <c r="K366" s="13">
        <v>0.0</v>
      </c>
      <c r="L366" s="17">
        <v>0.0</v>
      </c>
      <c r="M366" s="13">
        <v>0.0</v>
      </c>
      <c r="N366" s="17">
        <v>0.0</v>
      </c>
      <c r="O366" s="13">
        <v>0.0</v>
      </c>
      <c r="P366" s="17">
        <v>0.0</v>
      </c>
      <c r="Q366" s="13">
        <v>0.0</v>
      </c>
      <c r="R366" s="17">
        <v>0.0</v>
      </c>
      <c r="S366" s="13">
        <v>0.0</v>
      </c>
      <c r="T366" s="17">
        <v>0.0</v>
      </c>
      <c r="U366" s="13">
        <v>0.0</v>
      </c>
    </row>
    <row r="367" spans="1:21">
      <c r="A367" s="7" t="s">
        <v>107</v>
      </c>
      <c r="B367" s="7" t="s">
        <v>108</v>
      </c>
      <c r="C367" s="7" t="s">
        <v>109</v>
      </c>
      <c r="D367" s="7" t="s">
        <v>42</v>
      </c>
      <c r="E367" s="7">
        <v>4.59</v>
      </c>
      <c r="F367" s="13">
        <v>34.2</v>
      </c>
      <c r="G367" s="17">
        <f>IF($F$699=0,0,(F367/$F$699)*100)</f>
        <v>0.0024542470756408</v>
      </c>
      <c r="H367" s="17">
        <v>0.0</v>
      </c>
      <c r="I367" s="13">
        <v>0.0</v>
      </c>
      <c r="J367" s="17">
        <v>0.0</v>
      </c>
      <c r="K367" s="13">
        <v>0.0</v>
      </c>
      <c r="L367" s="17">
        <v>0.0</v>
      </c>
      <c r="M367" s="13">
        <v>0.0</v>
      </c>
      <c r="N367" s="17">
        <v>0.0</v>
      </c>
      <c r="O367" s="13">
        <v>0.0</v>
      </c>
      <c r="P367" s="17">
        <v>0.0</v>
      </c>
      <c r="Q367" s="13">
        <v>0.0</v>
      </c>
      <c r="R367" s="17">
        <v>0.0</v>
      </c>
      <c r="S367" s="13">
        <v>0.0</v>
      </c>
      <c r="T367" s="17">
        <v>100.0</v>
      </c>
      <c r="U367" s="13">
        <v>34.2</v>
      </c>
    </row>
    <row r="368" spans="1:21">
      <c r="A368" s="7" t="s">
        <v>110</v>
      </c>
      <c r="B368" s="7" t="s">
        <v>111</v>
      </c>
      <c r="C368" s="7" t="s">
        <v>112</v>
      </c>
      <c r="D368" s="7" t="s">
        <v>42</v>
      </c>
      <c r="E368" s="7">
        <v>4.59</v>
      </c>
      <c r="F368" s="13">
        <v>158.73</v>
      </c>
      <c r="G368" s="17">
        <f>IF($F$699=0,0,(F368/$F$699)*100)</f>
        <v>0.01139072041861</v>
      </c>
      <c r="H368" s="17">
        <v>100.0</v>
      </c>
      <c r="I368" s="13">
        <v>158.73</v>
      </c>
      <c r="J368" s="17">
        <v>0.0</v>
      </c>
      <c r="K368" s="13">
        <v>0.0</v>
      </c>
      <c r="L368" s="17">
        <v>0.0</v>
      </c>
      <c r="M368" s="13">
        <v>0.0</v>
      </c>
      <c r="N368" s="17">
        <v>0.0</v>
      </c>
      <c r="O368" s="13">
        <v>0.0</v>
      </c>
      <c r="P368" s="17">
        <v>0.0</v>
      </c>
      <c r="Q368" s="13">
        <v>0.0</v>
      </c>
      <c r="R368" s="17">
        <v>0.0</v>
      </c>
      <c r="S368" s="13">
        <v>0.0</v>
      </c>
      <c r="T368" s="17">
        <v>0.0</v>
      </c>
      <c r="U368" s="13">
        <v>0.0</v>
      </c>
    </row>
    <row r="369" spans="1:21">
      <c r="A369" s="7" t="s">
        <v>113</v>
      </c>
      <c r="B369" s="7" t="s">
        <v>89</v>
      </c>
      <c r="C369" s="7" t="s">
        <v>90</v>
      </c>
      <c r="D369" s="7" t="s">
        <v>42</v>
      </c>
      <c r="E369" s="7">
        <v>4.59</v>
      </c>
      <c r="F369" s="13">
        <v>1251.93</v>
      </c>
      <c r="G369" s="17">
        <f>IF($F$699=0,0,(F369/$F$699)*100)</f>
        <v>0.089840512906638</v>
      </c>
      <c r="H369" s="17">
        <v>100.0</v>
      </c>
      <c r="I369" s="13">
        <v>1251.93</v>
      </c>
      <c r="J369" s="17">
        <v>0.0</v>
      </c>
      <c r="K369" s="13">
        <v>0.0</v>
      </c>
      <c r="L369" s="17">
        <v>0.0</v>
      </c>
      <c r="M369" s="13">
        <v>0.0</v>
      </c>
      <c r="N369" s="17">
        <v>0.0</v>
      </c>
      <c r="O369" s="13">
        <v>0.0</v>
      </c>
      <c r="P369" s="17">
        <v>0.0</v>
      </c>
      <c r="Q369" s="13">
        <v>0.0</v>
      </c>
      <c r="R369" s="17">
        <v>0.0</v>
      </c>
      <c r="S369" s="13">
        <v>0.0</v>
      </c>
      <c r="T369" s="17">
        <v>0.0</v>
      </c>
      <c r="U369" s="13">
        <v>0.0</v>
      </c>
    </row>
    <row r="370" spans="1:21">
      <c r="A370" s="7" t="s">
        <v>114</v>
      </c>
      <c r="B370" s="7" t="s">
        <v>115</v>
      </c>
      <c r="C370" s="7" t="s">
        <v>116</v>
      </c>
      <c r="D370" s="7" t="s">
        <v>42</v>
      </c>
      <c r="E370" s="7">
        <v>4.59</v>
      </c>
      <c r="F370" s="13">
        <v>207.6</v>
      </c>
      <c r="G370" s="17">
        <f>IF($F$699=0,0,(F370/$F$699)*100)</f>
        <v>0.014897710318802</v>
      </c>
      <c r="H370" s="17">
        <v>100.0</v>
      </c>
      <c r="I370" s="13">
        <v>207.6</v>
      </c>
      <c r="J370" s="17">
        <v>0.0</v>
      </c>
      <c r="K370" s="13">
        <v>0.0</v>
      </c>
      <c r="L370" s="17">
        <v>0.0</v>
      </c>
      <c r="M370" s="13">
        <v>0.0</v>
      </c>
      <c r="N370" s="17">
        <v>0.0</v>
      </c>
      <c r="O370" s="13">
        <v>0.0</v>
      </c>
      <c r="P370" s="17">
        <v>0.0</v>
      </c>
      <c r="Q370" s="13">
        <v>0.0</v>
      </c>
      <c r="R370" s="17">
        <v>0.0</v>
      </c>
      <c r="S370" s="13">
        <v>0.0</v>
      </c>
      <c r="T370" s="17">
        <v>0.0</v>
      </c>
      <c r="U370" s="13">
        <v>0.0</v>
      </c>
    </row>
    <row r="371" spans="1:21">
      <c r="A371" s="7" t="s">
        <v>117</v>
      </c>
      <c r="B371" s="7" t="s">
        <v>118</v>
      </c>
      <c r="C371" s="7" t="s">
        <v>119</v>
      </c>
      <c r="D371" s="7" t="s">
        <v>100</v>
      </c>
      <c r="E371" s="7">
        <v>15.3</v>
      </c>
      <c r="F371" s="13">
        <v>245.73</v>
      </c>
      <c r="G371" s="17">
        <f>IF($F$699=0,0,(F371/$F$699)*100)</f>
        <v>0.017633980523311</v>
      </c>
      <c r="H371" s="17">
        <v>100.0</v>
      </c>
      <c r="I371" s="13">
        <v>245.73</v>
      </c>
      <c r="J371" s="17">
        <v>0.0</v>
      </c>
      <c r="K371" s="13">
        <v>0.0</v>
      </c>
      <c r="L371" s="17">
        <v>0.0</v>
      </c>
      <c r="M371" s="13">
        <v>0.0</v>
      </c>
      <c r="N371" s="17">
        <v>0.0</v>
      </c>
      <c r="O371" s="13">
        <v>0.0</v>
      </c>
      <c r="P371" s="17">
        <v>0.0</v>
      </c>
      <c r="Q371" s="13">
        <v>0.0</v>
      </c>
      <c r="R371" s="17">
        <v>0.0</v>
      </c>
      <c r="S371" s="13">
        <v>0.0</v>
      </c>
      <c r="T371" s="17">
        <v>0.0</v>
      </c>
      <c r="U371" s="13">
        <v>0.0</v>
      </c>
    </row>
    <row r="372" spans="1:21">
      <c r="A372" s="7" t="s">
        <v>120</v>
      </c>
      <c r="B372" s="7" t="s">
        <v>68</v>
      </c>
      <c r="C372" s="7" t="s">
        <v>121</v>
      </c>
      <c r="D372" s="7" t="s">
        <v>42</v>
      </c>
      <c r="E372" s="7">
        <v>3.52</v>
      </c>
      <c r="F372" s="13">
        <v>19.19</v>
      </c>
      <c r="G372" s="17">
        <f>IF($F$699=0,0,(F372/$F$699)*100)</f>
        <v>0.001377105303554</v>
      </c>
      <c r="H372" s="17">
        <v>100.0</v>
      </c>
      <c r="I372" s="13">
        <v>19.19</v>
      </c>
      <c r="J372" s="17">
        <v>0.0</v>
      </c>
      <c r="K372" s="13">
        <v>0.0</v>
      </c>
      <c r="L372" s="17">
        <v>0.0</v>
      </c>
      <c r="M372" s="13">
        <v>0.0</v>
      </c>
      <c r="N372" s="17">
        <v>0.0</v>
      </c>
      <c r="O372" s="13">
        <v>0.0</v>
      </c>
      <c r="P372" s="17">
        <v>0.0</v>
      </c>
      <c r="Q372" s="13">
        <v>0.0</v>
      </c>
      <c r="R372" s="17">
        <v>0.0</v>
      </c>
      <c r="S372" s="13">
        <v>0.0</v>
      </c>
      <c r="T372" s="17">
        <v>0.0</v>
      </c>
      <c r="U372" s="13">
        <v>0.0</v>
      </c>
    </row>
    <row r="373" spans="1:21">
      <c r="A373" s="7" t="s">
        <v>122</v>
      </c>
      <c r="B373" s="7" t="s">
        <v>71</v>
      </c>
      <c r="C373" s="7" t="s">
        <v>123</v>
      </c>
      <c r="D373" s="7" t="s">
        <v>42</v>
      </c>
      <c r="E373" s="7">
        <v>3.52</v>
      </c>
      <c r="F373" s="13">
        <v>47.63</v>
      </c>
      <c r="G373" s="17">
        <f>IF($F$699=0,0,(F373/$F$699)*100)</f>
        <v>0.0034180055032974</v>
      </c>
      <c r="H373" s="17">
        <v>100.0</v>
      </c>
      <c r="I373" s="13">
        <v>47.63</v>
      </c>
      <c r="J373" s="17">
        <v>0.0</v>
      </c>
      <c r="K373" s="13">
        <v>0.0</v>
      </c>
      <c r="L373" s="17">
        <v>0.0</v>
      </c>
      <c r="M373" s="13">
        <v>0.0</v>
      </c>
      <c r="N373" s="17">
        <v>0.0</v>
      </c>
      <c r="O373" s="13">
        <v>0.0</v>
      </c>
      <c r="P373" s="17">
        <v>0.0</v>
      </c>
      <c r="Q373" s="13">
        <v>0.0</v>
      </c>
      <c r="R373" s="17">
        <v>0.0</v>
      </c>
      <c r="S373" s="13">
        <v>0.0</v>
      </c>
      <c r="T373" s="17">
        <v>0.0</v>
      </c>
      <c r="U373" s="13">
        <v>0.0</v>
      </c>
    </row>
    <row r="374" spans="1:21">
      <c r="A374" s="6" t="s">
        <v>124</v>
      </c>
      <c r="B374" s="6" t="s">
        <v>124</v>
      </c>
      <c r="C374" s="6" t="s">
        <v>125</v>
      </c>
      <c r="D374" s="6" t="s">
        <v>27</v>
      </c>
      <c r="E374" s="6" t="s">
        <v>27</v>
      </c>
      <c r="F374" s="12">
        <f>SUM(F375,F376,F377,F378,F379,F380,F381,F382,F383,F384,F385,F386)</f>
        <v>13690.72</v>
      </c>
      <c r="G374" s="16">
        <f>IF($F$699=0,0,(F374/$F$699)*100)</f>
        <v>0.98246811471981</v>
      </c>
      <c r="H374" s="16" t="s">
        <v>27</v>
      </c>
      <c r="I374" s="12" t="s">
        <v>27</v>
      </c>
      <c r="J374" s="16" t="s">
        <v>27</v>
      </c>
      <c r="K374" s="12" t="s">
        <v>27</v>
      </c>
      <c r="L374" s="16" t="s">
        <v>27</v>
      </c>
      <c r="M374" s="12" t="s">
        <v>27</v>
      </c>
      <c r="N374" s="16" t="s">
        <v>27</v>
      </c>
      <c r="O374" s="12" t="s">
        <v>27</v>
      </c>
      <c r="P374" s="16" t="s">
        <v>27</v>
      </c>
      <c r="Q374" s="12" t="s">
        <v>27</v>
      </c>
      <c r="R374" s="16" t="s">
        <v>27</v>
      </c>
      <c r="S374" s="12" t="s">
        <v>27</v>
      </c>
      <c r="T374" s="16" t="s">
        <v>27</v>
      </c>
      <c r="U374" s="12" t="s">
        <v>27</v>
      </c>
    </row>
    <row r="375" spans="1:21">
      <c r="A375" s="7" t="s">
        <v>126</v>
      </c>
      <c r="B375" s="7" t="s">
        <v>48</v>
      </c>
      <c r="C375" s="7" t="s">
        <v>78</v>
      </c>
      <c r="D375" s="7" t="s">
        <v>42</v>
      </c>
      <c r="E375" s="7">
        <v>118.17</v>
      </c>
      <c r="F375" s="13">
        <v>1105.13</v>
      </c>
      <c r="G375" s="17">
        <f>IF($F$699=0,0,(F375/$F$699)*100)</f>
        <v>0.079305908500086</v>
      </c>
      <c r="H375" s="17">
        <v>100.0</v>
      </c>
      <c r="I375" s="13">
        <v>1105.13</v>
      </c>
      <c r="J375" s="17">
        <v>0.0</v>
      </c>
      <c r="K375" s="13">
        <v>0.0</v>
      </c>
      <c r="L375" s="17">
        <v>0.0</v>
      </c>
      <c r="M375" s="13">
        <v>0.0</v>
      </c>
      <c r="N375" s="17">
        <v>0.0</v>
      </c>
      <c r="O375" s="13">
        <v>0.0</v>
      </c>
      <c r="P375" s="17">
        <v>0.0</v>
      </c>
      <c r="Q375" s="13">
        <v>0.0</v>
      </c>
      <c r="R375" s="17">
        <v>0.0</v>
      </c>
      <c r="S375" s="13">
        <v>0.0</v>
      </c>
      <c r="T375" s="17">
        <v>0.0</v>
      </c>
      <c r="U375" s="13">
        <v>0.0</v>
      </c>
    </row>
    <row r="376" spans="1:21">
      <c r="A376" s="7" t="s">
        <v>127</v>
      </c>
      <c r="B376" s="7" t="s">
        <v>51</v>
      </c>
      <c r="C376" s="7" t="s">
        <v>80</v>
      </c>
      <c r="D376" s="7" t="s">
        <v>53</v>
      </c>
      <c r="E376" s="7">
        <v>6.2</v>
      </c>
      <c r="F376" s="13">
        <v>80.13</v>
      </c>
      <c r="G376" s="17">
        <f>IF($F$699=0,0,(F376/$F$699)*100)</f>
        <v>0.0057502578412602</v>
      </c>
      <c r="H376" s="17">
        <v>100.0</v>
      </c>
      <c r="I376" s="13">
        <v>80.13</v>
      </c>
      <c r="J376" s="17">
        <v>0.0</v>
      </c>
      <c r="K376" s="13">
        <v>0.0</v>
      </c>
      <c r="L376" s="17">
        <v>0.0</v>
      </c>
      <c r="M376" s="13">
        <v>0.0</v>
      </c>
      <c r="N376" s="17">
        <v>0.0</v>
      </c>
      <c r="O376" s="13">
        <v>0.0</v>
      </c>
      <c r="P376" s="17">
        <v>0.0</v>
      </c>
      <c r="Q376" s="13">
        <v>0.0</v>
      </c>
      <c r="R376" s="17">
        <v>0.0</v>
      </c>
      <c r="S376" s="13">
        <v>0.0</v>
      </c>
      <c r="T376" s="17">
        <v>0.0</v>
      </c>
      <c r="U376" s="13">
        <v>0.0</v>
      </c>
    </row>
    <row r="377" spans="1:21">
      <c r="A377" s="7" t="s">
        <v>128</v>
      </c>
      <c r="B377" s="7" t="s">
        <v>55</v>
      </c>
      <c r="C377" s="7" t="s">
        <v>82</v>
      </c>
      <c r="D377" s="7" t="s">
        <v>57</v>
      </c>
      <c r="E377" s="7">
        <v>62.04</v>
      </c>
      <c r="F377" s="13">
        <v>246.8</v>
      </c>
      <c r="G377" s="17">
        <f>IF($F$699=0,0,(F377/$F$699)*100)</f>
        <v>0.017710765446437</v>
      </c>
      <c r="H377" s="17">
        <v>100.0</v>
      </c>
      <c r="I377" s="13">
        <v>246.8</v>
      </c>
      <c r="J377" s="17">
        <v>0.0</v>
      </c>
      <c r="K377" s="13">
        <v>0.0</v>
      </c>
      <c r="L377" s="17">
        <v>0.0</v>
      </c>
      <c r="M377" s="13">
        <v>0.0</v>
      </c>
      <c r="N377" s="17">
        <v>0.0</v>
      </c>
      <c r="O377" s="13">
        <v>0.0</v>
      </c>
      <c r="P377" s="17">
        <v>0.0</v>
      </c>
      <c r="Q377" s="13">
        <v>0.0</v>
      </c>
      <c r="R377" s="17">
        <v>0.0</v>
      </c>
      <c r="S377" s="13">
        <v>0.0</v>
      </c>
      <c r="T377" s="17">
        <v>0.0</v>
      </c>
      <c r="U377" s="13">
        <v>0.0</v>
      </c>
    </row>
    <row r="378" spans="1:21">
      <c r="A378" s="7" t="s">
        <v>129</v>
      </c>
      <c r="B378" s="7" t="s">
        <v>59</v>
      </c>
      <c r="C378" s="7" t="s">
        <v>84</v>
      </c>
      <c r="D378" s="7" t="s">
        <v>42</v>
      </c>
      <c r="E378" s="7">
        <v>118.17</v>
      </c>
      <c r="F378" s="13">
        <v>261.33</v>
      </c>
      <c r="G378" s="17">
        <f>IF($F$699=0,0,(F378/$F$699)*100)</f>
        <v>0.018753461645533</v>
      </c>
      <c r="H378" s="17">
        <v>100.0</v>
      </c>
      <c r="I378" s="13">
        <v>261.33</v>
      </c>
      <c r="J378" s="17">
        <v>0.0</v>
      </c>
      <c r="K378" s="13">
        <v>0.0</v>
      </c>
      <c r="L378" s="17">
        <v>0.0</v>
      </c>
      <c r="M378" s="13">
        <v>0.0</v>
      </c>
      <c r="N378" s="17">
        <v>0.0</v>
      </c>
      <c r="O378" s="13">
        <v>0.0</v>
      </c>
      <c r="P378" s="17">
        <v>0.0</v>
      </c>
      <c r="Q378" s="13">
        <v>0.0</v>
      </c>
      <c r="R378" s="17">
        <v>0.0</v>
      </c>
      <c r="S378" s="13">
        <v>0.0</v>
      </c>
      <c r="T378" s="17">
        <v>0.0</v>
      </c>
      <c r="U378" s="13">
        <v>0.0</v>
      </c>
    </row>
    <row r="379" spans="1:21">
      <c r="A379" s="7" t="s">
        <v>130</v>
      </c>
      <c r="B379" s="7" t="s">
        <v>89</v>
      </c>
      <c r="C379" s="7" t="s">
        <v>90</v>
      </c>
      <c r="D379" s="7" t="s">
        <v>42</v>
      </c>
      <c r="E379" s="7">
        <v>2.02</v>
      </c>
      <c r="F379" s="13">
        <v>550.97</v>
      </c>
      <c r="G379" s="17">
        <f>IF($F$699=0,0,(F379/$F$699)*100)</f>
        <v>0.039538494481457</v>
      </c>
      <c r="H379" s="17">
        <v>100.0</v>
      </c>
      <c r="I379" s="13">
        <v>550.97</v>
      </c>
      <c r="J379" s="17">
        <v>0.0</v>
      </c>
      <c r="K379" s="13">
        <v>0.0</v>
      </c>
      <c r="L379" s="17">
        <v>0.0</v>
      </c>
      <c r="M379" s="13">
        <v>0.0</v>
      </c>
      <c r="N379" s="17">
        <v>0.0</v>
      </c>
      <c r="O379" s="13">
        <v>0.0</v>
      </c>
      <c r="P379" s="17">
        <v>0.0</v>
      </c>
      <c r="Q379" s="13">
        <v>0.0</v>
      </c>
      <c r="R379" s="17">
        <v>0.0</v>
      </c>
      <c r="S379" s="13">
        <v>0.0</v>
      </c>
      <c r="T379" s="17">
        <v>0.0</v>
      </c>
      <c r="U379" s="13">
        <v>0.0</v>
      </c>
    </row>
    <row r="380" spans="1:21">
      <c r="A380" s="7" t="s">
        <v>131</v>
      </c>
      <c r="B380" s="7" t="s">
        <v>118</v>
      </c>
      <c r="C380" s="7" t="s">
        <v>119</v>
      </c>
      <c r="D380" s="7" t="s">
        <v>100</v>
      </c>
      <c r="E380" s="7">
        <v>6.72</v>
      </c>
      <c r="F380" s="13">
        <v>107.93</v>
      </c>
      <c r="G380" s="17">
        <f>IF($F$699=0,0,(F380/$F$699)*100)</f>
        <v>0.0077452306103484</v>
      </c>
      <c r="H380" s="17">
        <v>100.0</v>
      </c>
      <c r="I380" s="13">
        <v>107.93</v>
      </c>
      <c r="J380" s="17">
        <v>0.0</v>
      </c>
      <c r="K380" s="13">
        <v>0.0</v>
      </c>
      <c r="L380" s="17">
        <v>0.0</v>
      </c>
      <c r="M380" s="13">
        <v>0.0</v>
      </c>
      <c r="N380" s="17">
        <v>0.0</v>
      </c>
      <c r="O380" s="13">
        <v>0.0</v>
      </c>
      <c r="P380" s="17">
        <v>0.0</v>
      </c>
      <c r="Q380" s="13">
        <v>0.0</v>
      </c>
      <c r="R380" s="17">
        <v>0.0</v>
      </c>
      <c r="S380" s="13">
        <v>0.0</v>
      </c>
      <c r="T380" s="17">
        <v>0.0</v>
      </c>
      <c r="U380" s="13">
        <v>0.0</v>
      </c>
    </row>
    <row r="381" spans="1:21">
      <c r="A381" s="7" t="s">
        <v>132</v>
      </c>
      <c r="B381" s="7" t="s">
        <v>68</v>
      </c>
      <c r="C381" s="7" t="s">
        <v>121</v>
      </c>
      <c r="D381" s="7" t="s">
        <v>42</v>
      </c>
      <c r="E381" s="7">
        <v>118.17</v>
      </c>
      <c r="F381" s="13">
        <v>643.81</v>
      </c>
      <c r="G381" s="17">
        <f>IF($F$699=0,0,(F381/$F$699)*100)</f>
        <v>0.046200842390886</v>
      </c>
      <c r="H381" s="17">
        <v>100.0</v>
      </c>
      <c r="I381" s="13">
        <v>643.81</v>
      </c>
      <c r="J381" s="17">
        <v>0.0</v>
      </c>
      <c r="K381" s="13">
        <v>0.0</v>
      </c>
      <c r="L381" s="17">
        <v>0.0</v>
      </c>
      <c r="M381" s="13">
        <v>0.0</v>
      </c>
      <c r="N381" s="17">
        <v>0.0</v>
      </c>
      <c r="O381" s="13">
        <v>0.0</v>
      </c>
      <c r="P381" s="17">
        <v>0.0</v>
      </c>
      <c r="Q381" s="13">
        <v>0.0</v>
      </c>
      <c r="R381" s="17">
        <v>0.0</v>
      </c>
      <c r="S381" s="13">
        <v>0.0</v>
      </c>
      <c r="T381" s="17">
        <v>0.0</v>
      </c>
      <c r="U381" s="13">
        <v>0.0</v>
      </c>
    </row>
    <row r="382" spans="1:21">
      <c r="A382" s="7" t="s">
        <v>133</v>
      </c>
      <c r="B382" s="7" t="s">
        <v>71</v>
      </c>
      <c r="C382" s="7" t="s">
        <v>123</v>
      </c>
      <c r="D382" s="7" t="s">
        <v>42</v>
      </c>
      <c r="E382" s="7">
        <v>118.17</v>
      </c>
      <c r="F382" s="13">
        <v>1598.57</v>
      </c>
      <c r="G382" s="17">
        <f>IF($F$699=0,0,(F382/$F$699)*100)</f>
        <v>0.1147159575353</v>
      </c>
      <c r="H382" s="17">
        <v>100.0</v>
      </c>
      <c r="I382" s="13">
        <v>1598.57</v>
      </c>
      <c r="J382" s="17">
        <v>0.0</v>
      </c>
      <c r="K382" s="13">
        <v>0.0</v>
      </c>
      <c r="L382" s="17">
        <v>0.0</v>
      </c>
      <c r="M382" s="13">
        <v>0.0</v>
      </c>
      <c r="N382" s="17">
        <v>0.0</v>
      </c>
      <c r="O382" s="13">
        <v>0.0</v>
      </c>
      <c r="P382" s="17">
        <v>0.0</v>
      </c>
      <c r="Q382" s="13">
        <v>0.0</v>
      </c>
      <c r="R382" s="17">
        <v>0.0</v>
      </c>
      <c r="S382" s="13">
        <v>0.0</v>
      </c>
      <c r="T382" s="17">
        <v>0.0</v>
      </c>
      <c r="U382" s="13">
        <v>0.0</v>
      </c>
    </row>
    <row r="383" spans="1:21">
      <c r="A383" s="7" t="s">
        <v>134</v>
      </c>
      <c r="B383" s="7" t="s">
        <v>62</v>
      </c>
      <c r="C383" s="7" t="s">
        <v>135</v>
      </c>
      <c r="D383" s="7" t="s">
        <v>42</v>
      </c>
      <c r="E383" s="7">
        <v>118.17</v>
      </c>
      <c r="F383" s="13">
        <v>982.51</v>
      </c>
      <c r="G383" s="17">
        <f>IF($F$699=0,0,(F383/$F$699)*100)</f>
        <v>0.070506499832979</v>
      </c>
      <c r="H383" s="17">
        <v>100.0</v>
      </c>
      <c r="I383" s="13">
        <v>982.51</v>
      </c>
      <c r="J383" s="17">
        <v>0.0</v>
      </c>
      <c r="K383" s="13">
        <v>0.0</v>
      </c>
      <c r="L383" s="17">
        <v>0.0</v>
      </c>
      <c r="M383" s="13">
        <v>0.0</v>
      </c>
      <c r="N383" s="17">
        <v>0.0</v>
      </c>
      <c r="O383" s="13">
        <v>0.0</v>
      </c>
      <c r="P383" s="17">
        <v>0.0</v>
      </c>
      <c r="Q383" s="13">
        <v>0.0</v>
      </c>
      <c r="R383" s="17">
        <v>0.0</v>
      </c>
      <c r="S383" s="13">
        <v>0.0</v>
      </c>
      <c r="T383" s="17">
        <v>0.0</v>
      </c>
      <c r="U383" s="13">
        <v>0.0</v>
      </c>
    </row>
    <row r="384" spans="1:21">
      <c r="A384" s="7" t="s">
        <v>136</v>
      </c>
      <c r="B384" s="7" t="s">
        <v>65</v>
      </c>
      <c r="C384" s="7" t="s">
        <v>137</v>
      </c>
      <c r="D384" s="7" t="s">
        <v>42</v>
      </c>
      <c r="E384" s="7">
        <v>116.15</v>
      </c>
      <c r="F384" s="13">
        <v>7952.32</v>
      </c>
      <c r="G384" s="17">
        <f>IF($F$699=0,0,(F384/$F$699)*100)</f>
        <v>0.57067128960702</v>
      </c>
      <c r="H384" s="17">
        <v>100.0</v>
      </c>
      <c r="I384" s="13">
        <v>7952.32</v>
      </c>
      <c r="J384" s="17">
        <v>0.0</v>
      </c>
      <c r="K384" s="13">
        <v>0.0</v>
      </c>
      <c r="L384" s="17">
        <v>0.0</v>
      </c>
      <c r="M384" s="13">
        <v>0.0</v>
      </c>
      <c r="N384" s="17">
        <v>0.0</v>
      </c>
      <c r="O384" s="13">
        <v>0.0</v>
      </c>
      <c r="P384" s="17">
        <v>0.0</v>
      </c>
      <c r="Q384" s="13">
        <v>0.0</v>
      </c>
      <c r="R384" s="17">
        <v>0.0</v>
      </c>
      <c r="S384" s="13">
        <v>0.0</v>
      </c>
      <c r="T384" s="17">
        <v>0.0</v>
      </c>
      <c r="U384" s="13">
        <v>0.0</v>
      </c>
    </row>
    <row r="385" spans="1:21">
      <c r="A385" s="7" t="s">
        <v>138</v>
      </c>
      <c r="B385" s="7" t="s">
        <v>115</v>
      </c>
      <c r="C385" s="7" t="s">
        <v>116</v>
      </c>
      <c r="D385" s="7" t="s">
        <v>42</v>
      </c>
      <c r="E385" s="7">
        <v>2.02</v>
      </c>
      <c r="F385" s="13">
        <v>91.37</v>
      </c>
      <c r="G385" s="17">
        <f>IF($F$699=0,0,(F385/$F$699)*100)</f>
        <v>0.0065568583421433</v>
      </c>
      <c r="H385" s="17">
        <v>100.0</v>
      </c>
      <c r="I385" s="13">
        <v>91.37</v>
      </c>
      <c r="J385" s="17">
        <v>0.0</v>
      </c>
      <c r="K385" s="13">
        <v>0.0</v>
      </c>
      <c r="L385" s="17">
        <v>0.0</v>
      </c>
      <c r="M385" s="13">
        <v>0.0</v>
      </c>
      <c r="N385" s="17">
        <v>0.0</v>
      </c>
      <c r="O385" s="13">
        <v>0.0</v>
      </c>
      <c r="P385" s="17">
        <v>0.0</v>
      </c>
      <c r="Q385" s="13">
        <v>0.0</v>
      </c>
      <c r="R385" s="17">
        <v>0.0</v>
      </c>
      <c r="S385" s="13">
        <v>0.0</v>
      </c>
      <c r="T385" s="17">
        <v>0.0</v>
      </c>
      <c r="U385" s="13">
        <v>0.0</v>
      </c>
    </row>
    <row r="386" spans="1:21">
      <c r="A386" s="7" t="s">
        <v>139</v>
      </c>
      <c r="B386" s="7" t="s">
        <v>111</v>
      </c>
      <c r="C386" s="7" t="s">
        <v>112</v>
      </c>
      <c r="D386" s="7" t="s">
        <v>42</v>
      </c>
      <c r="E386" s="7">
        <v>2.02</v>
      </c>
      <c r="F386" s="13">
        <v>69.85</v>
      </c>
      <c r="G386" s="17">
        <f>IF($F$699=0,0,(F386/$F$699)*100)</f>
        <v>0.00501254848636</v>
      </c>
      <c r="H386" s="17">
        <v>100.0</v>
      </c>
      <c r="I386" s="13">
        <v>69.85</v>
      </c>
      <c r="J386" s="17">
        <v>0.0</v>
      </c>
      <c r="K386" s="13">
        <v>0.0</v>
      </c>
      <c r="L386" s="17">
        <v>0.0</v>
      </c>
      <c r="M386" s="13">
        <v>0.0</v>
      </c>
      <c r="N386" s="17">
        <v>0.0</v>
      </c>
      <c r="O386" s="13">
        <v>0.0</v>
      </c>
      <c r="P386" s="17">
        <v>0.0</v>
      </c>
      <c r="Q386" s="13">
        <v>0.0</v>
      </c>
      <c r="R386" s="17">
        <v>0.0</v>
      </c>
      <c r="S386" s="13">
        <v>0.0</v>
      </c>
      <c r="T386" s="17">
        <v>0.0</v>
      </c>
      <c r="U386" s="13">
        <v>0.0</v>
      </c>
    </row>
    <row r="387" spans="1:21">
      <c r="A387" s="6" t="s">
        <v>563</v>
      </c>
      <c r="B387" s="6"/>
      <c r="C387" s="6" t="s">
        <v>564</v>
      </c>
      <c r="D387" s="6" t="s">
        <v>27</v>
      </c>
      <c r="E387" s="6" t="s">
        <v>27</v>
      </c>
      <c r="F387" s="12">
        <f>SUM(F388,F389,F390,F391,F392,F393,F394,F395,F396,F397,F398)</f>
        <v>27327.34</v>
      </c>
      <c r="G387" s="16">
        <f>IF($F$699=0,0,(F387/$F$699)*100)</f>
        <v>1.961053926317</v>
      </c>
      <c r="H387" s="16" t="s">
        <v>27</v>
      </c>
      <c r="I387" s="12" t="s">
        <v>27</v>
      </c>
      <c r="J387" s="16" t="s">
        <v>27</v>
      </c>
      <c r="K387" s="12" t="s">
        <v>27</v>
      </c>
      <c r="L387" s="16" t="s">
        <v>27</v>
      </c>
      <c r="M387" s="12" t="s">
        <v>27</v>
      </c>
      <c r="N387" s="16" t="s">
        <v>27</v>
      </c>
      <c r="O387" s="12" t="s">
        <v>27</v>
      </c>
      <c r="P387" s="16" t="s">
        <v>27</v>
      </c>
      <c r="Q387" s="12" t="s">
        <v>27</v>
      </c>
      <c r="R387" s="16" t="s">
        <v>27</v>
      </c>
      <c r="S387" s="12" t="s">
        <v>27</v>
      </c>
      <c r="T387" s="16" t="s">
        <v>27</v>
      </c>
      <c r="U387" s="12" t="s">
        <v>27</v>
      </c>
    </row>
    <row r="388" spans="1:21">
      <c r="A388" s="7" t="s">
        <v>565</v>
      </c>
      <c r="B388" s="7" t="s">
        <v>501</v>
      </c>
      <c r="C388" s="7" t="s">
        <v>502</v>
      </c>
      <c r="D388" s="7" t="s">
        <v>42</v>
      </c>
      <c r="E388" s="7">
        <v>100.0</v>
      </c>
      <c r="F388" s="13">
        <v>92.66</v>
      </c>
      <c r="G388" s="17">
        <f>IF($F$699=0,0,(F388/$F$699)*100)</f>
        <v>0.0066494308195579</v>
      </c>
      <c r="H388" s="17">
        <v>0.0</v>
      </c>
      <c r="I388" s="13">
        <v>0.0</v>
      </c>
      <c r="J388" s="17">
        <v>0.0</v>
      </c>
      <c r="K388" s="13">
        <v>0.0</v>
      </c>
      <c r="L388" s="17">
        <v>0.0</v>
      </c>
      <c r="M388" s="13">
        <v>0.0</v>
      </c>
      <c r="N388" s="17">
        <v>0.0</v>
      </c>
      <c r="O388" s="13">
        <v>0.0</v>
      </c>
      <c r="P388" s="17">
        <v>0.0</v>
      </c>
      <c r="Q388" s="13">
        <v>0.0</v>
      </c>
      <c r="R388" s="17">
        <v>100.0</v>
      </c>
      <c r="S388" s="13">
        <v>92.66</v>
      </c>
      <c r="T388" s="17">
        <v>0.0</v>
      </c>
      <c r="U388" s="13">
        <v>0.0</v>
      </c>
    </row>
    <row r="389" spans="1:21">
      <c r="A389" s="7" t="s">
        <v>566</v>
      </c>
      <c r="B389" s="7" t="s">
        <v>504</v>
      </c>
      <c r="C389" s="7" t="s">
        <v>505</v>
      </c>
      <c r="D389" s="7" t="s">
        <v>42</v>
      </c>
      <c r="E389" s="7">
        <v>100.0</v>
      </c>
      <c r="F389" s="13">
        <v>395.33</v>
      </c>
      <c r="G389" s="17">
        <f>IF($F$699=0,0,(F389/$F$699)*100)</f>
        <v>0.028369517438979</v>
      </c>
      <c r="H389" s="17">
        <v>0.0</v>
      </c>
      <c r="I389" s="13">
        <v>0.0</v>
      </c>
      <c r="J389" s="17">
        <v>0.0</v>
      </c>
      <c r="K389" s="13">
        <v>0.0</v>
      </c>
      <c r="L389" s="17">
        <v>0.0</v>
      </c>
      <c r="M389" s="13">
        <v>0.0</v>
      </c>
      <c r="N389" s="17">
        <v>0.0</v>
      </c>
      <c r="O389" s="13">
        <v>0.0</v>
      </c>
      <c r="P389" s="17">
        <v>0.0</v>
      </c>
      <c r="Q389" s="13">
        <v>0.0</v>
      </c>
      <c r="R389" s="17">
        <v>100.0</v>
      </c>
      <c r="S389" s="13">
        <v>395.33</v>
      </c>
      <c r="T389" s="17">
        <v>0.0</v>
      </c>
      <c r="U389" s="13">
        <v>0.0</v>
      </c>
    </row>
    <row r="390" spans="1:21">
      <c r="A390" s="7" t="s">
        <v>567</v>
      </c>
      <c r="B390" s="7" t="s">
        <v>55</v>
      </c>
      <c r="C390" s="7" t="s">
        <v>56</v>
      </c>
      <c r="D390" s="7" t="s">
        <v>57</v>
      </c>
      <c r="E390" s="7">
        <v>427.09</v>
      </c>
      <c r="F390" s="13">
        <v>1698.96</v>
      </c>
      <c r="G390" s="17">
        <f>IF($F$699=0,0,(F390/$F$699)*100)</f>
        <v>0.12192010560324</v>
      </c>
      <c r="H390" s="17">
        <v>100.0</v>
      </c>
      <c r="I390" s="13">
        <v>1698.96</v>
      </c>
      <c r="J390" s="17">
        <v>0.0</v>
      </c>
      <c r="K390" s="13">
        <v>0.0</v>
      </c>
      <c r="L390" s="17">
        <v>0.0</v>
      </c>
      <c r="M390" s="13">
        <v>0.0</v>
      </c>
      <c r="N390" s="17">
        <v>0.0</v>
      </c>
      <c r="O390" s="13">
        <v>0.0</v>
      </c>
      <c r="P390" s="17">
        <v>0.0</v>
      </c>
      <c r="Q390" s="13">
        <v>0.0</v>
      </c>
      <c r="R390" s="17">
        <v>0.0</v>
      </c>
      <c r="S390" s="13">
        <v>0.0</v>
      </c>
      <c r="T390" s="17">
        <v>0.0</v>
      </c>
      <c r="U390" s="13">
        <v>0.0</v>
      </c>
    </row>
    <row r="391" spans="1:21">
      <c r="A391" s="7" t="s">
        <v>568</v>
      </c>
      <c r="B391" s="7" t="s">
        <v>569</v>
      </c>
      <c r="C391" s="7" t="s">
        <v>570</v>
      </c>
      <c r="D391" s="7" t="s">
        <v>53</v>
      </c>
      <c r="E391" s="7">
        <v>9.17</v>
      </c>
      <c r="F391" s="13">
        <v>3085.35</v>
      </c>
      <c r="G391" s="17">
        <f>IF($F$699=0,0,(F391/$F$699)*100)</f>
        <v>0.22140968464411</v>
      </c>
      <c r="H391" s="17">
        <v>0.0</v>
      </c>
      <c r="I391" s="13">
        <v>0.0</v>
      </c>
      <c r="J391" s="17">
        <v>0.0</v>
      </c>
      <c r="K391" s="13">
        <v>0.0</v>
      </c>
      <c r="L391" s="17">
        <v>0.0</v>
      </c>
      <c r="M391" s="13">
        <v>0.0</v>
      </c>
      <c r="N391" s="17">
        <v>0.0</v>
      </c>
      <c r="O391" s="13">
        <v>0.0</v>
      </c>
      <c r="P391" s="17">
        <v>0.0</v>
      </c>
      <c r="Q391" s="13">
        <v>0.0</v>
      </c>
      <c r="R391" s="17">
        <v>100.0</v>
      </c>
      <c r="S391" s="13">
        <v>3085.35</v>
      </c>
      <c r="T391" s="17">
        <v>0.0</v>
      </c>
      <c r="U391" s="13">
        <v>0.0</v>
      </c>
    </row>
    <row r="392" spans="1:21">
      <c r="A392" s="7" t="s">
        <v>571</v>
      </c>
      <c r="B392" s="7" t="s">
        <v>520</v>
      </c>
      <c r="C392" s="7" t="s">
        <v>521</v>
      </c>
      <c r="D392" s="7" t="s">
        <v>42</v>
      </c>
      <c r="E392" s="7">
        <v>91.67</v>
      </c>
      <c r="F392" s="13">
        <v>11469.88</v>
      </c>
      <c r="G392" s="17">
        <f>IF($F$699=0,0,(F392/$F$699)*100)</f>
        <v>0.82309705988161</v>
      </c>
      <c r="H392" s="17">
        <v>0.0</v>
      </c>
      <c r="I392" s="13">
        <v>0.0</v>
      </c>
      <c r="J392" s="17">
        <v>0.0</v>
      </c>
      <c r="K392" s="13">
        <v>0.0</v>
      </c>
      <c r="L392" s="17">
        <v>0.0</v>
      </c>
      <c r="M392" s="13">
        <v>0.0</v>
      </c>
      <c r="N392" s="17">
        <v>0.0</v>
      </c>
      <c r="O392" s="13">
        <v>0.0</v>
      </c>
      <c r="P392" s="17">
        <v>0.0</v>
      </c>
      <c r="Q392" s="13">
        <v>0.0</v>
      </c>
      <c r="R392" s="17">
        <v>100.0</v>
      </c>
      <c r="S392" s="13">
        <v>11469.88</v>
      </c>
      <c r="T392" s="17">
        <v>0.0</v>
      </c>
      <c r="U392" s="13">
        <v>0.0</v>
      </c>
    </row>
    <row r="393" spans="1:21">
      <c r="A393" s="7" t="s">
        <v>572</v>
      </c>
      <c r="B393" s="7" t="s">
        <v>573</v>
      </c>
      <c r="C393" s="7" t="s">
        <v>574</v>
      </c>
      <c r="D393" s="7" t="s">
        <v>53</v>
      </c>
      <c r="E393" s="7">
        <v>42.71</v>
      </c>
      <c r="F393" s="13">
        <v>453.78</v>
      </c>
      <c r="G393" s="17">
        <f>IF($F$699=0,0,(F393/$F$699)*100)</f>
        <v>0.032563983566792</v>
      </c>
      <c r="H393" s="17">
        <v>0.0</v>
      </c>
      <c r="I393" s="13">
        <v>0.0</v>
      </c>
      <c r="J393" s="17">
        <v>0.0</v>
      </c>
      <c r="K393" s="13">
        <v>0.0</v>
      </c>
      <c r="L393" s="17">
        <v>0.0</v>
      </c>
      <c r="M393" s="13">
        <v>0.0</v>
      </c>
      <c r="N393" s="17">
        <v>0.0</v>
      </c>
      <c r="O393" s="13">
        <v>0.0</v>
      </c>
      <c r="P393" s="17">
        <v>0.0</v>
      </c>
      <c r="Q393" s="13">
        <v>0.0</v>
      </c>
      <c r="R393" s="17">
        <v>100.0</v>
      </c>
      <c r="S393" s="13">
        <v>453.78</v>
      </c>
      <c r="T393" s="17">
        <v>0.0</v>
      </c>
      <c r="U393" s="13">
        <v>0.0</v>
      </c>
    </row>
    <row r="394" spans="1:21">
      <c r="A394" s="7" t="s">
        <v>575</v>
      </c>
      <c r="B394" s="7" t="s">
        <v>576</v>
      </c>
      <c r="C394" s="7" t="s">
        <v>577</v>
      </c>
      <c r="D394" s="7" t="s">
        <v>53</v>
      </c>
      <c r="E394" s="7">
        <v>25.0</v>
      </c>
      <c r="F394" s="13">
        <v>212.18</v>
      </c>
      <c r="G394" s="17">
        <f>IF($F$699=0,0,(F394/$F$699)*100)</f>
        <v>0.015226378494429</v>
      </c>
      <c r="H394" s="17">
        <v>0.0</v>
      </c>
      <c r="I394" s="13">
        <v>0.0</v>
      </c>
      <c r="J394" s="17">
        <v>0.0</v>
      </c>
      <c r="K394" s="13">
        <v>0.0</v>
      </c>
      <c r="L394" s="17">
        <v>0.0</v>
      </c>
      <c r="M394" s="13">
        <v>0.0</v>
      </c>
      <c r="N394" s="17">
        <v>0.0</v>
      </c>
      <c r="O394" s="13">
        <v>0.0</v>
      </c>
      <c r="P394" s="17">
        <v>0.0</v>
      </c>
      <c r="Q394" s="13">
        <v>0.0</v>
      </c>
      <c r="R394" s="17">
        <v>100.0</v>
      </c>
      <c r="S394" s="13">
        <v>212.18</v>
      </c>
      <c r="T394" s="17">
        <v>0.0</v>
      </c>
      <c r="U394" s="13">
        <v>0.0</v>
      </c>
    </row>
    <row r="395" spans="1:21">
      <c r="A395" s="7" t="s">
        <v>578</v>
      </c>
      <c r="B395" s="7" t="s">
        <v>579</v>
      </c>
      <c r="C395" s="7" t="s">
        <v>580</v>
      </c>
      <c r="D395" s="7" t="s">
        <v>100</v>
      </c>
      <c r="E395" s="7">
        <v>81.09</v>
      </c>
      <c r="F395" s="13">
        <v>4827.61</v>
      </c>
      <c r="G395" s="17">
        <f>IF($F$699=0,0,(F395/$F$699)*100)</f>
        <v>0.34643706797761</v>
      </c>
      <c r="H395" s="17">
        <v>0.0</v>
      </c>
      <c r="I395" s="13">
        <v>0.0</v>
      </c>
      <c r="J395" s="17">
        <v>0.0</v>
      </c>
      <c r="K395" s="13">
        <v>0.0</v>
      </c>
      <c r="L395" s="17">
        <v>0.0</v>
      </c>
      <c r="M395" s="13">
        <v>0.0</v>
      </c>
      <c r="N395" s="17">
        <v>0.0</v>
      </c>
      <c r="O395" s="13">
        <v>0.0</v>
      </c>
      <c r="P395" s="17">
        <v>0.0</v>
      </c>
      <c r="Q395" s="13">
        <v>0.0</v>
      </c>
      <c r="R395" s="17">
        <v>100.0</v>
      </c>
      <c r="S395" s="13">
        <v>4827.61</v>
      </c>
      <c r="T395" s="17">
        <v>0.0</v>
      </c>
      <c r="U395" s="13">
        <v>0.0</v>
      </c>
    </row>
    <row r="396" spans="1:21">
      <c r="A396" s="7" t="s">
        <v>581</v>
      </c>
      <c r="B396" s="7" t="s">
        <v>582</v>
      </c>
      <c r="C396" s="7" t="s">
        <v>583</v>
      </c>
      <c r="D396" s="7" t="s">
        <v>100</v>
      </c>
      <c r="E396" s="7">
        <v>5.25</v>
      </c>
      <c r="F396" s="13">
        <v>335.01</v>
      </c>
      <c r="G396" s="17">
        <f>IF($F$699=0,0,(F396/$F$699)*100)</f>
        <v>0.02404085709972</v>
      </c>
      <c r="H396" s="17">
        <v>0.0</v>
      </c>
      <c r="I396" s="13">
        <v>0.0</v>
      </c>
      <c r="J396" s="17">
        <v>0.0</v>
      </c>
      <c r="K396" s="13">
        <v>0.0</v>
      </c>
      <c r="L396" s="17">
        <v>0.0</v>
      </c>
      <c r="M396" s="13">
        <v>0.0</v>
      </c>
      <c r="N396" s="17">
        <v>0.0</v>
      </c>
      <c r="O396" s="13">
        <v>0.0</v>
      </c>
      <c r="P396" s="17">
        <v>0.0</v>
      </c>
      <c r="Q396" s="13">
        <v>0.0</v>
      </c>
      <c r="R396" s="17">
        <v>100.0</v>
      </c>
      <c r="S396" s="13">
        <v>335.01</v>
      </c>
      <c r="T396" s="17">
        <v>0.0</v>
      </c>
      <c r="U396" s="13">
        <v>0.0</v>
      </c>
    </row>
    <row r="397" spans="1:21">
      <c r="A397" s="7" t="s">
        <v>584</v>
      </c>
      <c r="B397" s="7" t="s">
        <v>585</v>
      </c>
      <c r="C397" s="7" t="s">
        <v>586</v>
      </c>
      <c r="D397" s="7" t="s">
        <v>35</v>
      </c>
      <c r="E397" s="7">
        <v>3.0</v>
      </c>
      <c r="F397" s="13">
        <v>4353.27</v>
      </c>
      <c r="G397" s="17">
        <f>IF($F$699=0,0,(F397/$F$699)*100)</f>
        <v>0.31239766570102</v>
      </c>
      <c r="H397" s="17">
        <v>0.0</v>
      </c>
      <c r="I397" s="13">
        <v>0.0</v>
      </c>
      <c r="J397" s="17">
        <v>0.0</v>
      </c>
      <c r="K397" s="13">
        <v>0.0</v>
      </c>
      <c r="L397" s="17">
        <v>0.0</v>
      </c>
      <c r="M397" s="13">
        <v>0.0</v>
      </c>
      <c r="N397" s="17">
        <v>0.0</v>
      </c>
      <c r="O397" s="13">
        <v>0.0</v>
      </c>
      <c r="P397" s="17">
        <v>0.0</v>
      </c>
      <c r="Q397" s="13">
        <v>0.0</v>
      </c>
      <c r="R397" s="17">
        <v>100.0</v>
      </c>
      <c r="S397" s="13">
        <v>4353.27</v>
      </c>
      <c r="T397" s="17">
        <v>0.0</v>
      </c>
      <c r="U397" s="13">
        <v>0.0</v>
      </c>
    </row>
    <row r="398" spans="1:21">
      <c r="A398" s="7" t="s">
        <v>587</v>
      </c>
      <c r="B398" s="7" t="s">
        <v>588</v>
      </c>
      <c r="C398" s="7" t="s">
        <v>589</v>
      </c>
      <c r="D398" s="7" t="s">
        <v>100</v>
      </c>
      <c r="E398" s="7">
        <v>6.0</v>
      </c>
      <c r="F398" s="13">
        <v>403.31</v>
      </c>
      <c r="G398" s="17">
        <f>IF($F$699=0,0,(F398/$F$699)*100)</f>
        <v>0.028942175089962</v>
      </c>
      <c r="H398" s="17">
        <v>0.0</v>
      </c>
      <c r="I398" s="13">
        <v>0.0</v>
      </c>
      <c r="J398" s="17">
        <v>0.0</v>
      </c>
      <c r="K398" s="13">
        <v>0.0</v>
      </c>
      <c r="L398" s="17">
        <v>0.0</v>
      </c>
      <c r="M398" s="13">
        <v>0.0</v>
      </c>
      <c r="N398" s="17">
        <v>0.0</v>
      </c>
      <c r="O398" s="13">
        <v>0.0</v>
      </c>
      <c r="P398" s="17">
        <v>0.0</v>
      </c>
      <c r="Q398" s="13">
        <v>0.0</v>
      </c>
      <c r="R398" s="17">
        <v>100.0</v>
      </c>
      <c r="S398" s="13">
        <v>403.31</v>
      </c>
      <c r="T398" s="17">
        <v>0.0</v>
      </c>
      <c r="U398" s="13">
        <v>0.0</v>
      </c>
    </row>
    <row r="399" spans="1:21">
      <c r="A399" s="6" t="s">
        <v>590</v>
      </c>
      <c r="B399" s="6" t="s">
        <v>590</v>
      </c>
      <c r="C399" s="6" t="s">
        <v>591</v>
      </c>
      <c r="D399" s="6" t="s">
        <v>27</v>
      </c>
      <c r="E399" s="6" t="s">
        <v>27</v>
      </c>
      <c r="F399" s="12">
        <f>SUM(F400,F421,F433,F445,F464,F483,F497,F511,F528,F545,F560,F577,F593,F610,F621,F633,F644,F655,F666,F678,F685,F696)</f>
        <v>110783.41</v>
      </c>
      <c r="G399" s="16">
        <f>IF($F$699=0,0,(F399/$F$699)*100)</f>
        <v>7.9499959070766</v>
      </c>
      <c r="H399" s="16" t="s">
        <v>27</v>
      </c>
      <c r="I399" s="12" t="s">
        <v>27</v>
      </c>
      <c r="J399" s="16" t="s">
        <v>27</v>
      </c>
      <c r="K399" s="12" t="s">
        <v>27</v>
      </c>
      <c r="L399" s="16" t="s">
        <v>27</v>
      </c>
      <c r="M399" s="12" t="s">
        <v>27</v>
      </c>
      <c r="N399" s="16" t="s">
        <v>27</v>
      </c>
      <c r="O399" s="12" t="s">
        <v>27</v>
      </c>
      <c r="P399" s="16" t="s">
        <v>27</v>
      </c>
      <c r="Q399" s="12" t="s">
        <v>27</v>
      </c>
      <c r="R399" s="16" t="s">
        <v>27</v>
      </c>
      <c r="S399" s="12" t="s">
        <v>27</v>
      </c>
      <c r="T399" s="16" t="s">
        <v>27</v>
      </c>
      <c r="U399" s="12" t="s">
        <v>27</v>
      </c>
    </row>
    <row r="400" spans="1:21">
      <c r="A400" s="6" t="s">
        <v>592</v>
      </c>
      <c r="B400" s="6" t="s">
        <v>592</v>
      </c>
      <c r="C400" s="6" t="s">
        <v>593</v>
      </c>
      <c r="D400" s="6" t="s">
        <v>27</v>
      </c>
      <c r="E400" s="6" t="s">
        <v>27</v>
      </c>
      <c r="F400" s="12">
        <f>SUM(F401,F410)</f>
        <v>4861.42</v>
      </c>
      <c r="G400" s="16">
        <f>IF($F$699=0,0,(F400/$F$699)*100)</f>
        <v>0.3488633280252</v>
      </c>
      <c r="H400" s="16" t="s">
        <v>27</v>
      </c>
      <c r="I400" s="12" t="s">
        <v>27</v>
      </c>
      <c r="J400" s="16" t="s">
        <v>27</v>
      </c>
      <c r="K400" s="12" t="s">
        <v>27</v>
      </c>
      <c r="L400" s="16" t="s">
        <v>27</v>
      </c>
      <c r="M400" s="12" t="s">
        <v>27</v>
      </c>
      <c r="N400" s="16" t="s">
        <v>27</v>
      </c>
      <c r="O400" s="12" t="s">
        <v>27</v>
      </c>
      <c r="P400" s="16" t="s">
        <v>27</v>
      </c>
      <c r="Q400" s="12" t="s">
        <v>27</v>
      </c>
      <c r="R400" s="16" t="s">
        <v>27</v>
      </c>
      <c r="S400" s="12" t="s">
        <v>27</v>
      </c>
      <c r="T400" s="16" t="s">
        <v>27</v>
      </c>
      <c r="U400" s="12" t="s">
        <v>27</v>
      </c>
    </row>
    <row r="401" spans="1:21">
      <c r="A401" s="6" t="s">
        <v>594</v>
      </c>
      <c r="B401" s="6" t="s">
        <v>594</v>
      </c>
      <c r="C401" s="6" t="s">
        <v>595</v>
      </c>
      <c r="D401" s="6" t="s">
        <v>27</v>
      </c>
      <c r="E401" s="6" t="s">
        <v>27</v>
      </c>
      <c r="F401" s="12">
        <f>SUM(F402,F403,F404,F405,F406,F407,F408,F409)</f>
        <v>2568.54</v>
      </c>
      <c r="G401" s="16">
        <f>IF($F$699=0,0,(F401/$F$699)*100)</f>
        <v>0.18432256677387</v>
      </c>
      <c r="H401" s="16" t="s">
        <v>27</v>
      </c>
      <c r="I401" s="12" t="s">
        <v>27</v>
      </c>
      <c r="J401" s="16" t="s">
        <v>27</v>
      </c>
      <c r="K401" s="12" t="s">
        <v>27</v>
      </c>
      <c r="L401" s="16" t="s">
        <v>27</v>
      </c>
      <c r="M401" s="12" t="s">
        <v>27</v>
      </c>
      <c r="N401" s="16" t="s">
        <v>27</v>
      </c>
      <c r="O401" s="12" t="s">
        <v>27</v>
      </c>
      <c r="P401" s="16" t="s">
        <v>27</v>
      </c>
      <c r="Q401" s="12" t="s">
        <v>27</v>
      </c>
      <c r="R401" s="16" t="s">
        <v>27</v>
      </c>
      <c r="S401" s="12" t="s">
        <v>27</v>
      </c>
      <c r="T401" s="16" t="s">
        <v>27</v>
      </c>
      <c r="U401" s="12" t="s">
        <v>27</v>
      </c>
    </row>
    <row r="402" spans="1:21">
      <c r="A402" s="7" t="s">
        <v>596</v>
      </c>
      <c r="B402" s="7" t="s">
        <v>48</v>
      </c>
      <c r="C402" s="7" t="s">
        <v>78</v>
      </c>
      <c r="D402" s="7" t="s">
        <v>42</v>
      </c>
      <c r="E402" s="7">
        <v>4.57</v>
      </c>
      <c r="F402" s="13">
        <v>42.75</v>
      </c>
      <c r="G402" s="17">
        <f>IF($F$699=0,0,(F402/$F$699)*100)</f>
        <v>0.003067808844551</v>
      </c>
      <c r="H402" s="17">
        <v>100.0</v>
      </c>
      <c r="I402" s="13">
        <v>42.75</v>
      </c>
      <c r="J402" s="17">
        <v>0.0</v>
      </c>
      <c r="K402" s="13">
        <v>0.0</v>
      </c>
      <c r="L402" s="17">
        <v>0.0</v>
      </c>
      <c r="M402" s="13">
        <v>0.0</v>
      </c>
      <c r="N402" s="17">
        <v>0.0</v>
      </c>
      <c r="O402" s="13">
        <v>0.0</v>
      </c>
      <c r="P402" s="17">
        <v>0.0</v>
      </c>
      <c r="Q402" s="13">
        <v>0.0</v>
      </c>
      <c r="R402" s="17">
        <v>0.0</v>
      </c>
      <c r="S402" s="13">
        <v>0.0</v>
      </c>
      <c r="T402" s="17">
        <v>0.0</v>
      </c>
      <c r="U402" s="13">
        <v>0.0</v>
      </c>
    </row>
    <row r="403" spans="1:21">
      <c r="A403" s="7" t="s">
        <v>597</v>
      </c>
      <c r="B403" s="7" t="s">
        <v>51</v>
      </c>
      <c r="C403" s="7" t="s">
        <v>80</v>
      </c>
      <c r="D403" s="7" t="s">
        <v>53</v>
      </c>
      <c r="E403" s="7">
        <v>0.21</v>
      </c>
      <c r="F403" s="13">
        <v>2.72</v>
      </c>
      <c r="G403" s="17">
        <f>IF($F$699=0,0,(F403/$F$699)*100)</f>
        <v>0.00019519158028488</v>
      </c>
      <c r="H403" s="17">
        <v>100.0</v>
      </c>
      <c r="I403" s="13">
        <v>2.72</v>
      </c>
      <c r="J403" s="17">
        <v>0.0</v>
      </c>
      <c r="K403" s="13">
        <v>0.0</v>
      </c>
      <c r="L403" s="17">
        <v>0.0</v>
      </c>
      <c r="M403" s="13">
        <v>0.0</v>
      </c>
      <c r="N403" s="17">
        <v>0.0</v>
      </c>
      <c r="O403" s="13">
        <v>0.0</v>
      </c>
      <c r="P403" s="17">
        <v>0.0</v>
      </c>
      <c r="Q403" s="13">
        <v>0.0</v>
      </c>
      <c r="R403" s="17">
        <v>0.0</v>
      </c>
      <c r="S403" s="13">
        <v>0.0</v>
      </c>
      <c r="T403" s="17">
        <v>0.0</v>
      </c>
      <c r="U403" s="13">
        <v>0.0</v>
      </c>
    </row>
    <row r="404" spans="1:21">
      <c r="A404" s="7" t="s">
        <v>598</v>
      </c>
      <c r="B404" s="7" t="s">
        <v>55</v>
      </c>
      <c r="C404" s="7" t="s">
        <v>82</v>
      </c>
      <c r="D404" s="7" t="s">
        <v>57</v>
      </c>
      <c r="E404" s="7">
        <v>2.06</v>
      </c>
      <c r="F404" s="13">
        <v>8.21</v>
      </c>
      <c r="G404" s="17">
        <f>IF($F$699=0,0,(F404/$F$699)*100)</f>
        <v>0.0005891628213746</v>
      </c>
      <c r="H404" s="17">
        <v>100.0</v>
      </c>
      <c r="I404" s="13">
        <v>8.21</v>
      </c>
      <c r="J404" s="17">
        <v>0.0</v>
      </c>
      <c r="K404" s="13">
        <v>0.0</v>
      </c>
      <c r="L404" s="17">
        <v>0.0</v>
      </c>
      <c r="M404" s="13">
        <v>0.0</v>
      </c>
      <c r="N404" s="17">
        <v>0.0</v>
      </c>
      <c r="O404" s="13">
        <v>0.0</v>
      </c>
      <c r="P404" s="17">
        <v>0.0</v>
      </c>
      <c r="Q404" s="13">
        <v>0.0</v>
      </c>
      <c r="R404" s="17">
        <v>0.0</v>
      </c>
      <c r="S404" s="13">
        <v>0.0</v>
      </c>
      <c r="T404" s="17">
        <v>0.0</v>
      </c>
      <c r="U404" s="13">
        <v>0.0</v>
      </c>
    </row>
    <row r="405" spans="1:21">
      <c r="A405" s="7" t="s">
        <v>599</v>
      </c>
      <c r="B405" s="7" t="s">
        <v>59</v>
      </c>
      <c r="C405" s="7" t="s">
        <v>407</v>
      </c>
      <c r="D405" s="7" t="s">
        <v>42</v>
      </c>
      <c r="E405" s="7">
        <v>4.57</v>
      </c>
      <c r="F405" s="13">
        <v>10.11</v>
      </c>
      <c r="G405" s="17">
        <f>IF($F$699=0,0,(F405/$F$699)*100)</f>
        <v>0.00072550988113242</v>
      </c>
      <c r="H405" s="17">
        <v>100.0</v>
      </c>
      <c r="I405" s="13">
        <v>10.11</v>
      </c>
      <c r="J405" s="17">
        <v>0.0</v>
      </c>
      <c r="K405" s="13">
        <v>0.0</v>
      </c>
      <c r="L405" s="17">
        <v>0.0</v>
      </c>
      <c r="M405" s="13">
        <v>0.0</v>
      </c>
      <c r="N405" s="17">
        <v>0.0</v>
      </c>
      <c r="O405" s="13">
        <v>0.0</v>
      </c>
      <c r="P405" s="17">
        <v>0.0</v>
      </c>
      <c r="Q405" s="13">
        <v>0.0</v>
      </c>
      <c r="R405" s="17">
        <v>0.0</v>
      </c>
      <c r="S405" s="13">
        <v>0.0</v>
      </c>
      <c r="T405" s="17">
        <v>0.0</v>
      </c>
      <c r="U405" s="13">
        <v>0.0</v>
      </c>
    </row>
    <row r="406" spans="1:21">
      <c r="A406" s="7" t="s">
        <v>600</v>
      </c>
      <c r="B406" s="7" t="s">
        <v>86</v>
      </c>
      <c r="C406" s="7" t="s">
        <v>87</v>
      </c>
      <c r="D406" s="7" t="s">
        <v>42</v>
      </c>
      <c r="E406" s="7">
        <v>4.57</v>
      </c>
      <c r="F406" s="13">
        <v>366.82</v>
      </c>
      <c r="G406" s="17">
        <f>IF($F$699=0,0,(F406/$F$699)*100)</f>
        <v>0.026323593926508</v>
      </c>
      <c r="H406" s="17">
        <v>100.0</v>
      </c>
      <c r="I406" s="13">
        <v>366.82</v>
      </c>
      <c r="J406" s="17">
        <v>0.0</v>
      </c>
      <c r="K406" s="13">
        <v>0.0</v>
      </c>
      <c r="L406" s="17">
        <v>0.0</v>
      </c>
      <c r="M406" s="13">
        <v>0.0</v>
      </c>
      <c r="N406" s="17">
        <v>0.0</v>
      </c>
      <c r="O406" s="13">
        <v>0.0</v>
      </c>
      <c r="P406" s="17">
        <v>0.0</v>
      </c>
      <c r="Q406" s="13">
        <v>0.0</v>
      </c>
      <c r="R406" s="17">
        <v>0.0</v>
      </c>
      <c r="S406" s="13">
        <v>0.0</v>
      </c>
      <c r="T406" s="17">
        <v>0.0</v>
      </c>
      <c r="U406" s="13">
        <v>0.0</v>
      </c>
    </row>
    <row r="407" spans="1:21">
      <c r="A407" s="7" t="s">
        <v>601</v>
      </c>
      <c r="B407" s="7" t="s">
        <v>89</v>
      </c>
      <c r="C407" s="7" t="s">
        <v>90</v>
      </c>
      <c r="D407" s="7" t="s">
        <v>42</v>
      </c>
      <c r="E407" s="7">
        <v>4.57</v>
      </c>
      <c r="F407" s="13">
        <v>1246.49</v>
      </c>
      <c r="G407" s="17">
        <f>IF($F$699=0,0,(F407/$F$699)*100)</f>
        <v>0.089450129746068</v>
      </c>
      <c r="H407" s="17">
        <v>100.0</v>
      </c>
      <c r="I407" s="13">
        <v>1246.49</v>
      </c>
      <c r="J407" s="17">
        <v>0.0</v>
      </c>
      <c r="K407" s="13">
        <v>0.0</v>
      </c>
      <c r="L407" s="17">
        <v>0.0</v>
      </c>
      <c r="M407" s="13">
        <v>0.0</v>
      </c>
      <c r="N407" s="17">
        <v>0.0</v>
      </c>
      <c r="O407" s="13">
        <v>0.0</v>
      </c>
      <c r="P407" s="17">
        <v>0.0</v>
      </c>
      <c r="Q407" s="13">
        <v>0.0</v>
      </c>
      <c r="R407" s="17">
        <v>0.0</v>
      </c>
      <c r="S407" s="13">
        <v>0.0</v>
      </c>
      <c r="T407" s="17">
        <v>0.0</v>
      </c>
      <c r="U407" s="13">
        <v>0.0</v>
      </c>
    </row>
    <row r="408" spans="1:21">
      <c r="A408" s="7" t="s">
        <v>602</v>
      </c>
      <c r="B408" s="7" t="s">
        <v>92</v>
      </c>
      <c r="C408" s="7" t="s">
        <v>93</v>
      </c>
      <c r="D408" s="7" t="s">
        <v>42</v>
      </c>
      <c r="E408" s="7">
        <v>4.57</v>
      </c>
      <c r="F408" s="13">
        <v>404.76</v>
      </c>
      <c r="G408" s="17">
        <f>IF($F$699=0,0,(F408/$F$699)*100)</f>
        <v>0.02904622942504</v>
      </c>
      <c r="H408" s="17">
        <v>100.0</v>
      </c>
      <c r="I408" s="13">
        <v>404.76</v>
      </c>
      <c r="J408" s="17">
        <v>0.0</v>
      </c>
      <c r="K408" s="13">
        <v>0.0</v>
      </c>
      <c r="L408" s="17">
        <v>0.0</v>
      </c>
      <c r="M408" s="13">
        <v>0.0</v>
      </c>
      <c r="N408" s="17">
        <v>0.0</v>
      </c>
      <c r="O408" s="13">
        <v>0.0</v>
      </c>
      <c r="P408" s="17">
        <v>0.0</v>
      </c>
      <c r="Q408" s="13">
        <v>0.0</v>
      </c>
      <c r="R408" s="17">
        <v>0.0</v>
      </c>
      <c r="S408" s="13">
        <v>0.0</v>
      </c>
      <c r="T408" s="17">
        <v>0.0</v>
      </c>
      <c r="U408" s="13">
        <v>0.0</v>
      </c>
    </row>
    <row r="409" spans="1:21">
      <c r="A409" s="7" t="s">
        <v>603</v>
      </c>
      <c r="B409" s="7" t="s">
        <v>604</v>
      </c>
      <c r="C409" s="7" t="s">
        <v>605</v>
      </c>
      <c r="D409" s="7" t="s">
        <v>42</v>
      </c>
      <c r="E409" s="7">
        <v>4.57</v>
      </c>
      <c r="F409" s="13">
        <v>486.68</v>
      </c>
      <c r="G409" s="17">
        <f>IF($F$699=0,0,(F409/$F$699)*100)</f>
        <v>0.034924940548914</v>
      </c>
      <c r="H409" s="17">
        <v>0.0</v>
      </c>
      <c r="I409" s="13">
        <v>0.0</v>
      </c>
      <c r="J409" s="17">
        <v>0.0</v>
      </c>
      <c r="K409" s="13">
        <v>0.0</v>
      </c>
      <c r="L409" s="17">
        <v>0.0</v>
      </c>
      <c r="M409" s="13">
        <v>0.0</v>
      </c>
      <c r="N409" s="17">
        <v>0.0</v>
      </c>
      <c r="O409" s="13">
        <v>0.0</v>
      </c>
      <c r="P409" s="17">
        <v>0.0</v>
      </c>
      <c r="Q409" s="13">
        <v>0.0</v>
      </c>
      <c r="R409" s="17">
        <v>0.0</v>
      </c>
      <c r="S409" s="13">
        <v>0.0</v>
      </c>
      <c r="T409" s="17">
        <v>100.0</v>
      </c>
      <c r="U409" s="13">
        <v>486.68</v>
      </c>
    </row>
    <row r="410" spans="1:21">
      <c r="A410" s="6" t="s">
        <v>606</v>
      </c>
      <c r="B410" s="6" t="s">
        <v>606</v>
      </c>
      <c r="C410" s="6" t="s">
        <v>607</v>
      </c>
      <c r="D410" s="6" t="s">
        <v>27</v>
      </c>
      <c r="E410" s="6" t="s">
        <v>27</v>
      </c>
      <c r="F410" s="12">
        <f>SUM(F411,F412,F413,F414,F415,F416,F417,F418,F419,F420)</f>
        <v>2292.88</v>
      </c>
      <c r="G410" s="16">
        <f>IF($F$699=0,0,(F410/$F$699)*100)</f>
        <v>0.16454076125133</v>
      </c>
      <c r="H410" s="16" t="s">
        <v>27</v>
      </c>
      <c r="I410" s="12" t="s">
        <v>27</v>
      </c>
      <c r="J410" s="16" t="s">
        <v>27</v>
      </c>
      <c r="K410" s="12" t="s">
        <v>27</v>
      </c>
      <c r="L410" s="16" t="s">
        <v>27</v>
      </c>
      <c r="M410" s="12" t="s">
        <v>27</v>
      </c>
      <c r="N410" s="16" t="s">
        <v>27</v>
      </c>
      <c r="O410" s="12" t="s">
        <v>27</v>
      </c>
      <c r="P410" s="16" t="s">
        <v>27</v>
      </c>
      <c r="Q410" s="12" t="s">
        <v>27</v>
      </c>
      <c r="R410" s="16" t="s">
        <v>27</v>
      </c>
      <c r="S410" s="12" t="s">
        <v>27</v>
      </c>
      <c r="T410" s="16" t="s">
        <v>27</v>
      </c>
      <c r="U410" s="12" t="s">
        <v>27</v>
      </c>
    </row>
    <row r="411" spans="1:21">
      <c r="A411" s="7" t="s">
        <v>608</v>
      </c>
      <c r="B411" s="7" t="s">
        <v>48</v>
      </c>
      <c r="C411" s="7" t="s">
        <v>78</v>
      </c>
      <c r="D411" s="7" t="s">
        <v>42</v>
      </c>
      <c r="E411" s="7">
        <v>12.93</v>
      </c>
      <c r="F411" s="13">
        <v>120.92</v>
      </c>
      <c r="G411" s="17">
        <f>IF($F$699=0,0,(F411/$F$699)*100)</f>
        <v>0.0086774139294295</v>
      </c>
      <c r="H411" s="17">
        <v>100.0</v>
      </c>
      <c r="I411" s="13">
        <v>120.92</v>
      </c>
      <c r="J411" s="17">
        <v>0.0</v>
      </c>
      <c r="K411" s="13">
        <v>0.0</v>
      </c>
      <c r="L411" s="17">
        <v>0.0</v>
      </c>
      <c r="M411" s="13">
        <v>0.0</v>
      </c>
      <c r="N411" s="17">
        <v>0.0</v>
      </c>
      <c r="O411" s="13">
        <v>0.0</v>
      </c>
      <c r="P411" s="17">
        <v>0.0</v>
      </c>
      <c r="Q411" s="13">
        <v>0.0</v>
      </c>
      <c r="R411" s="17">
        <v>0.0</v>
      </c>
      <c r="S411" s="13">
        <v>0.0</v>
      </c>
      <c r="T411" s="17">
        <v>0.0</v>
      </c>
      <c r="U411" s="13">
        <v>0.0</v>
      </c>
    </row>
    <row r="412" spans="1:21">
      <c r="A412" s="7" t="s">
        <v>609</v>
      </c>
      <c r="B412" s="7" t="s">
        <v>51</v>
      </c>
      <c r="C412" s="7" t="s">
        <v>80</v>
      </c>
      <c r="D412" s="7" t="s">
        <v>53</v>
      </c>
      <c r="E412" s="7">
        <v>0.39</v>
      </c>
      <c r="F412" s="13">
        <v>5.04</v>
      </c>
      <c r="G412" s="17">
        <f>IF($F$699=0,0,(F412/$F$699)*100)</f>
        <v>0.00036167851641023</v>
      </c>
      <c r="H412" s="17">
        <v>100.0</v>
      </c>
      <c r="I412" s="13">
        <v>5.04</v>
      </c>
      <c r="J412" s="17">
        <v>0.0</v>
      </c>
      <c r="K412" s="13">
        <v>0.0</v>
      </c>
      <c r="L412" s="17">
        <v>0.0</v>
      </c>
      <c r="M412" s="13">
        <v>0.0</v>
      </c>
      <c r="N412" s="17">
        <v>0.0</v>
      </c>
      <c r="O412" s="13">
        <v>0.0</v>
      </c>
      <c r="P412" s="17">
        <v>0.0</v>
      </c>
      <c r="Q412" s="13">
        <v>0.0</v>
      </c>
      <c r="R412" s="17">
        <v>0.0</v>
      </c>
      <c r="S412" s="13">
        <v>0.0</v>
      </c>
      <c r="T412" s="17">
        <v>0.0</v>
      </c>
      <c r="U412" s="13">
        <v>0.0</v>
      </c>
    </row>
    <row r="413" spans="1:21">
      <c r="A413" s="7" t="s">
        <v>610</v>
      </c>
      <c r="B413" s="7" t="s">
        <v>55</v>
      </c>
      <c r="C413" s="7" t="s">
        <v>82</v>
      </c>
      <c r="D413" s="7" t="s">
        <v>57</v>
      </c>
      <c r="E413" s="7">
        <v>3.88</v>
      </c>
      <c r="F413" s="13">
        <v>15.45</v>
      </c>
      <c r="G413" s="17">
        <f>IF($F$699=0,0,(F413/$F$699)*100)</f>
        <v>0.0011087168806623</v>
      </c>
      <c r="H413" s="17">
        <v>100.0</v>
      </c>
      <c r="I413" s="13">
        <v>15.45</v>
      </c>
      <c r="J413" s="17">
        <v>0.0</v>
      </c>
      <c r="K413" s="13">
        <v>0.0</v>
      </c>
      <c r="L413" s="17">
        <v>0.0</v>
      </c>
      <c r="M413" s="13">
        <v>0.0</v>
      </c>
      <c r="N413" s="17">
        <v>0.0</v>
      </c>
      <c r="O413" s="13">
        <v>0.0</v>
      </c>
      <c r="P413" s="17">
        <v>0.0</v>
      </c>
      <c r="Q413" s="13">
        <v>0.0</v>
      </c>
      <c r="R413" s="17">
        <v>0.0</v>
      </c>
      <c r="S413" s="13">
        <v>0.0</v>
      </c>
      <c r="T413" s="17">
        <v>0.0</v>
      </c>
      <c r="U413" s="13">
        <v>0.0</v>
      </c>
    </row>
    <row r="414" spans="1:21">
      <c r="A414" s="7" t="s">
        <v>611</v>
      </c>
      <c r="B414" s="7" t="s">
        <v>59</v>
      </c>
      <c r="C414" s="7" t="s">
        <v>84</v>
      </c>
      <c r="D414" s="7" t="s">
        <v>42</v>
      </c>
      <c r="E414" s="7">
        <v>12.93</v>
      </c>
      <c r="F414" s="13">
        <v>28.6</v>
      </c>
      <c r="G414" s="17">
        <f>IF($F$699=0,0,(F414/$F$699)*100)</f>
        <v>0.0020523820574072</v>
      </c>
      <c r="H414" s="17">
        <v>100.0</v>
      </c>
      <c r="I414" s="13">
        <v>28.6</v>
      </c>
      <c r="J414" s="17">
        <v>0.0</v>
      </c>
      <c r="K414" s="13">
        <v>0.0</v>
      </c>
      <c r="L414" s="17">
        <v>0.0</v>
      </c>
      <c r="M414" s="13">
        <v>0.0</v>
      </c>
      <c r="N414" s="17">
        <v>0.0</v>
      </c>
      <c r="O414" s="13">
        <v>0.0</v>
      </c>
      <c r="P414" s="17">
        <v>0.0</v>
      </c>
      <c r="Q414" s="13">
        <v>0.0</v>
      </c>
      <c r="R414" s="17">
        <v>0.0</v>
      </c>
      <c r="S414" s="13">
        <v>0.0</v>
      </c>
      <c r="T414" s="17">
        <v>0.0</v>
      </c>
      <c r="U414" s="13">
        <v>0.0</v>
      </c>
    </row>
    <row r="415" spans="1:21">
      <c r="A415" s="7" t="s">
        <v>612</v>
      </c>
      <c r="B415" s="7" t="s">
        <v>89</v>
      </c>
      <c r="C415" s="7" t="s">
        <v>90</v>
      </c>
      <c r="D415" s="7" t="s">
        <v>42</v>
      </c>
      <c r="E415" s="7">
        <v>2.59</v>
      </c>
      <c r="F415" s="13">
        <v>706.43</v>
      </c>
      <c r="G415" s="17">
        <f>IF($F$699=0,0,(F415/$F$699)*100)</f>
        <v>0.050694554434063</v>
      </c>
      <c r="H415" s="17">
        <v>100.0</v>
      </c>
      <c r="I415" s="13">
        <v>706.43</v>
      </c>
      <c r="J415" s="17">
        <v>0.0</v>
      </c>
      <c r="K415" s="13">
        <v>0.0</v>
      </c>
      <c r="L415" s="17">
        <v>0.0</v>
      </c>
      <c r="M415" s="13">
        <v>0.0</v>
      </c>
      <c r="N415" s="17">
        <v>0.0</v>
      </c>
      <c r="O415" s="13">
        <v>0.0</v>
      </c>
      <c r="P415" s="17">
        <v>0.0</v>
      </c>
      <c r="Q415" s="13">
        <v>0.0</v>
      </c>
      <c r="R415" s="17">
        <v>0.0</v>
      </c>
      <c r="S415" s="13">
        <v>0.0</v>
      </c>
      <c r="T415" s="17">
        <v>0.0</v>
      </c>
      <c r="U415" s="13">
        <v>0.0</v>
      </c>
    </row>
    <row r="416" spans="1:21">
      <c r="A416" s="7" t="s">
        <v>613</v>
      </c>
      <c r="B416" s="7" t="s">
        <v>108</v>
      </c>
      <c r="C416" s="7" t="s">
        <v>109</v>
      </c>
      <c r="D416" s="7" t="s">
        <v>42</v>
      </c>
      <c r="E416" s="7">
        <v>12.93</v>
      </c>
      <c r="F416" s="13">
        <v>96.33</v>
      </c>
      <c r="G416" s="17">
        <f>IF($F$699=0,0,(F416/$F$699)*100)</f>
        <v>0.0069127959297217</v>
      </c>
      <c r="H416" s="17">
        <v>0.0</v>
      </c>
      <c r="I416" s="13">
        <v>0.0</v>
      </c>
      <c r="J416" s="17">
        <v>0.0</v>
      </c>
      <c r="K416" s="13">
        <v>0.0</v>
      </c>
      <c r="L416" s="17">
        <v>0.0</v>
      </c>
      <c r="M416" s="13">
        <v>0.0</v>
      </c>
      <c r="N416" s="17">
        <v>0.0</v>
      </c>
      <c r="O416" s="13">
        <v>0.0</v>
      </c>
      <c r="P416" s="17">
        <v>0.0</v>
      </c>
      <c r="Q416" s="13">
        <v>0.0</v>
      </c>
      <c r="R416" s="17">
        <v>0.0</v>
      </c>
      <c r="S416" s="13">
        <v>0.0</v>
      </c>
      <c r="T416" s="17">
        <v>100.0</v>
      </c>
      <c r="U416" s="13">
        <v>96.33</v>
      </c>
    </row>
    <row r="417" spans="1:21">
      <c r="A417" s="7" t="s">
        <v>614</v>
      </c>
      <c r="B417" s="7" t="s">
        <v>111</v>
      </c>
      <c r="C417" s="7" t="s">
        <v>112</v>
      </c>
      <c r="D417" s="7" t="s">
        <v>42</v>
      </c>
      <c r="E417" s="7">
        <v>12.93</v>
      </c>
      <c r="F417" s="13">
        <v>447.11</v>
      </c>
      <c r="G417" s="17">
        <f>IF($F$699=0,0,(F417/$F$699)*100)</f>
        <v>0.032085333625432</v>
      </c>
      <c r="H417" s="17">
        <v>100.0</v>
      </c>
      <c r="I417" s="13">
        <v>447.11</v>
      </c>
      <c r="J417" s="17">
        <v>0.0</v>
      </c>
      <c r="K417" s="13">
        <v>0.0</v>
      </c>
      <c r="L417" s="17">
        <v>0.0</v>
      </c>
      <c r="M417" s="13">
        <v>0.0</v>
      </c>
      <c r="N417" s="17">
        <v>0.0</v>
      </c>
      <c r="O417" s="13">
        <v>0.0</v>
      </c>
      <c r="P417" s="17">
        <v>0.0</v>
      </c>
      <c r="Q417" s="13">
        <v>0.0</v>
      </c>
      <c r="R417" s="17">
        <v>0.0</v>
      </c>
      <c r="S417" s="13">
        <v>0.0</v>
      </c>
      <c r="T417" s="17">
        <v>0.0</v>
      </c>
      <c r="U417" s="13">
        <v>0.0</v>
      </c>
    </row>
    <row r="418" spans="1:21">
      <c r="A418" s="7" t="s">
        <v>615</v>
      </c>
      <c r="B418" s="7" t="s">
        <v>115</v>
      </c>
      <c r="C418" s="7" t="s">
        <v>116</v>
      </c>
      <c r="D418" s="7" t="s">
        <v>42</v>
      </c>
      <c r="E418" s="7">
        <v>12.93</v>
      </c>
      <c r="F418" s="13">
        <v>584.81</v>
      </c>
      <c r="G418" s="17">
        <f>IF($F$699=0,0,(F418/$F$699)*100)</f>
        <v>0.041966907377354</v>
      </c>
      <c r="H418" s="17">
        <v>100.0</v>
      </c>
      <c r="I418" s="13">
        <v>584.81</v>
      </c>
      <c r="J418" s="17">
        <v>0.0</v>
      </c>
      <c r="K418" s="13">
        <v>0.0</v>
      </c>
      <c r="L418" s="17">
        <v>0.0</v>
      </c>
      <c r="M418" s="13">
        <v>0.0</v>
      </c>
      <c r="N418" s="17">
        <v>0.0</v>
      </c>
      <c r="O418" s="13">
        <v>0.0</v>
      </c>
      <c r="P418" s="17">
        <v>0.0</v>
      </c>
      <c r="Q418" s="13">
        <v>0.0</v>
      </c>
      <c r="R418" s="17">
        <v>0.0</v>
      </c>
      <c r="S418" s="13">
        <v>0.0</v>
      </c>
      <c r="T418" s="17">
        <v>0.0</v>
      </c>
      <c r="U418" s="13">
        <v>0.0</v>
      </c>
    </row>
    <row r="419" spans="1:21">
      <c r="A419" s="7" t="s">
        <v>616</v>
      </c>
      <c r="B419" s="7" t="s">
        <v>68</v>
      </c>
      <c r="C419" s="7" t="s">
        <v>121</v>
      </c>
      <c r="D419" s="7" t="s">
        <v>42</v>
      </c>
      <c r="E419" s="7">
        <v>12.93</v>
      </c>
      <c r="F419" s="13">
        <v>70.46</v>
      </c>
      <c r="G419" s="17">
        <f>IF($F$699=0,0,(F419/$F$699)*100)</f>
        <v>0.0050563230687033</v>
      </c>
      <c r="H419" s="17">
        <v>100.0</v>
      </c>
      <c r="I419" s="13">
        <v>70.46</v>
      </c>
      <c r="J419" s="17">
        <v>0.0</v>
      </c>
      <c r="K419" s="13">
        <v>0.0</v>
      </c>
      <c r="L419" s="17">
        <v>0.0</v>
      </c>
      <c r="M419" s="13">
        <v>0.0</v>
      </c>
      <c r="N419" s="17">
        <v>0.0</v>
      </c>
      <c r="O419" s="13">
        <v>0.0</v>
      </c>
      <c r="P419" s="17">
        <v>0.0</v>
      </c>
      <c r="Q419" s="13">
        <v>0.0</v>
      </c>
      <c r="R419" s="17">
        <v>0.0</v>
      </c>
      <c r="S419" s="13">
        <v>0.0</v>
      </c>
      <c r="T419" s="17">
        <v>0.0</v>
      </c>
      <c r="U419" s="13">
        <v>0.0</v>
      </c>
    </row>
    <row r="420" spans="1:21">
      <c r="A420" s="7" t="s">
        <v>617</v>
      </c>
      <c r="B420" s="7" t="s">
        <v>618</v>
      </c>
      <c r="C420" s="7" t="s">
        <v>619</v>
      </c>
      <c r="D420" s="7" t="s">
        <v>42</v>
      </c>
      <c r="E420" s="7">
        <v>12.93</v>
      </c>
      <c r="F420" s="13">
        <v>217.73</v>
      </c>
      <c r="G420" s="17">
        <f>IF($F$699=0,0,(F420/$F$699)*100)</f>
        <v>0.015624655432143</v>
      </c>
      <c r="H420" s="17">
        <v>0.0</v>
      </c>
      <c r="I420" s="13">
        <v>0.0</v>
      </c>
      <c r="J420" s="17">
        <v>0.0</v>
      </c>
      <c r="K420" s="13">
        <v>0.0</v>
      </c>
      <c r="L420" s="17">
        <v>0.0</v>
      </c>
      <c r="M420" s="13">
        <v>0.0</v>
      </c>
      <c r="N420" s="17">
        <v>0.0</v>
      </c>
      <c r="O420" s="13">
        <v>0.0</v>
      </c>
      <c r="P420" s="17">
        <v>0.0</v>
      </c>
      <c r="Q420" s="13">
        <v>0.0</v>
      </c>
      <c r="R420" s="17">
        <v>0.0</v>
      </c>
      <c r="S420" s="13">
        <v>0.0</v>
      </c>
      <c r="T420" s="17">
        <v>100.0</v>
      </c>
      <c r="U420" s="13">
        <v>217.73</v>
      </c>
    </row>
    <row r="421" spans="1:21">
      <c r="A421" s="6" t="s">
        <v>620</v>
      </c>
      <c r="B421" s="6" t="s">
        <v>620</v>
      </c>
      <c r="C421" s="6" t="s">
        <v>621</v>
      </c>
      <c r="D421" s="6" t="s">
        <v>27</v>
      </c>
      <c r="E421" s="6" t="s">
        <v>27</v>
      </c>
      <c r="F421" s="12">
        <f>SUM(F422,F423,F424,F425,F426,F427,F428,F429,F430,F431,F432)</f>
        <v>7701</v>
      </c>
      <c r="G421" s="16">
        <f>IF($F$699=0,0,(F421/$F$699)*100)</f>
        <v>0.55263616168158</v>
      </c>
      <c r="H421" s="16" t="s">
        <v>27</v>
      </c>
      <c r="I421" s="12" t="s">
        <v>27</v>
      </c>
      <c r="J421" s="16" t="s">
        <v>27</v>
      </c>
      <c r="K421" s="12" t="s">
        <v>27</v>
      </c>
      <c r="L421" s="16" t="s">
        <v>27</v>
      </c>
      <c r="M421" s="12" t="s">
        <v>27</v>
      </c>
      <c r="N421" s="16" t="s">
        <v>27</v>
      </c>
      <c r="O421" s="12" t="s">
        <v>27</v>
      </c>
      <c r="P421" s="16" t="s">
        <v>27</v>
      </c>
      <c r="Q421" s="12" t="s">
        <v>27</v>
      </c>
      <c r="R421" s="16" t="s">
        <v>27</v>
      </c>
      <c r="S421" s="12" t="s">
        <v>27</v>
      </c>
      <c r="T421" s="16" t="s">
        <v>27</v>
      </c>
      <c r="U421" s="12" t="s">
        <v>27</v>
      </c>
    </row>
    <row r="422" spans="1:21">
      <c r="A422" s="7" t="s">
        <v>622</v>
      </c>
      <c r="B422" s="7" t="s">
        <v>623</v>
      </c>
      <c r="C422" s="7" t="s">
        <v>624</v>
      </c>
      <c r="D422" s="7" t="s">
        <v>100</v>
      </c>
      <c r="E422" s="7">
        <v>20.0</v>
      </c>
      <c r="F422" s="13">
        <v>1197.35</v>
      </c>
      <c r="G422" s="17">
        <f>IF($F$699=0,0,(F422/$F$699)*100)</f>
        <v>0.085923764211068</v>
      </c>
      <c r="H422" s="17">
        <v>0.0</v>
      </c>
      <c r="I422" s="13">
        <v>0.0</v>
      </c>
      <c r="J422" s="17">
        <v>0.0</v>
      </c>
      <c r="K422" s="13">
        <v>0.0</v>
      </c>
      <c r="L422" s="17">
        <v>0.0</v>
      </c>
      <c r="M422" s="13">
        <v>0.0</v>
      </c>
      <c r="N422" s="17">
        <v>0.0</v>
      </c>
      <c r="O422" s="13">
        <v>0.0</v>
      </c>
      <c r="P422" s="17">
        <v>0.0</v>
      </c>
      <c r="Q422" s="13">
        <v>0.0</v>
      </c>
      <c r="R422" s="17">
        <v>0.0</v>
      </c>
      <c r="S422" s="13">
        <v>0.0</v>
      </c>
      <c r="T422" s="17">
        <v>100.0</v>
      </c>
      <c r="U422" s="13">
        <v>1197.35</v>
      </c>
    </row>
    <row r="423" spans="1:21">
      <c r="A423" s="7" t="s">
        <v>625</v>
      </c>
      <c r="B423" s="7" t="s">
        <v>48</v>
      </c>
      <c r="C423" s="7" t="s">
        <v>49</v>
      </c>
      <c r="D423" s="7" t="s">
        <v>42</v>
      </c>
      <c r="E423" s="7">
        <v>26.76</v>
      </c>
      <c r="F423" s="13">
        <v>250.27</v>
      </c>
      <c r="G423" s="17">
        <f>IF($F$699=0,0,(F423/$F$699)*100)</f>
        <v>0.017959778234521</v>
      </c>
      <c r="H423" s="17">
        <v>100.0</v>
      </c>
      <c r="I423" s="13">
        <v>250.27</v>
      </c>
      <c r="J423" s="17">
        <v>0.0</v>
      </c>
      <c r="K423" s="13">
        <v>0.0</v>
      </c>
      <c r="L423" s="17">
        <v>0.0</v>
      </c>
      <c r="M423" s="13">
        <v>0.0</v>
      </c>
      <c r="N423" s="17">
        <v>0.0</v>
      </c>
      <c r="O423" s="13">
        <v>0.0</v>
      </c>
      <c r="P423" s="17">
        <v>0.0</v>
      </c>
      <c r="Q423" s="13">
        <v>0.0</v>
      </c>
      <c r="R423" s="17">
        <v>0.0</v>
      </c>
      <c r="S423" s="13">
        <v>0.0</v>
      </c>
      <c r="T423" s="17">
        <v>0.0</v>
      </c>
      <c r="U423" s="13">
        <v>0.0</v>
      </c>
    </row>
    <row r="424" spans="1:21">
      <c r="A424" s="7" t="s">
        <v>626</v>
      </c>
      <c r="B424" s="7" t="s">
        <v>51</v>
      </c>
      <c r="C424" s="7" t="s">
        <v>52</v>
      </c>
      <c r="D424" s="7" t="s">
        <v>53</v>
      </c>
      <c r="E424" s="7">
        <v>0.8028</v>
      </c>
      <c r="F424" s="13">
        <v>10.38</v>
      </c>
      <c r="G424" s="17">
        <f>IF($F$699=0,0,(F424/$F$699)*100)</f>
        <v>0.00074488551594011</v>
      </c>
      <c r="H424" s="17">
        <v>100.0</v>
      </c>
      <c r="I424" s="13">
        <v>10.38</v>
      </c>
      <c r="J424" s="17">
        <v>0.0</v>
      </c>
      <c r="K424" s="13">
        <v>0.0</v>
      </c>
      <c r="L424" s="17">
        <v>0.0</v>
      </c>
      <c r="M424" s="13">
        <v>0.0</v>
      </c>
      <c r="N424" s="17">
        <v>0.0</v>
      </c>
      <c r="O424" s="13">
        <v>0.0</v>
      </c>
      <c r="P424" s="17">
        <v>0.0</v>
      </c>
      <c r="Q424" s="13">
        <v>0.0</v>
      </c>
      <c r="R424" s="17">
        <v>0.0</v>
      </c>
      <c r="S424" s="13">
        <v>0.0</v>
      </c>
      <c r="T424" s="17">
        <v>0.0</v>
      </c>
      <c r="U424" s="13">
        <v>0.0</v>
      </c>
    </row>
    <row r="425" spans="1:21">
      <c r="A425" s="7" t="s">
        <v>627</v>
      </c>
      <c r="B425" s="7" t="s">
        <v>55</v>
      </c>
      <c r="C425" s="7" t="s">
        <v>56</v>
      </c>
      <c r="D425" s="7" t="s">
        <v>57</v>
      </c>
      <c r="E425" s="7">
        <v>8.028</v>
      </c>
      <c r="F425" s="13">
        <v>31.94</v>
      </c>
      <c r="G425" s="17">
        <f>IF($F$699=0,0,(F425/$F$699)*100)</f>
        <v>0.0022920658361394</v>
      </c>
      <c r="H425" s="17">
        <v>100.0</v>
      </c>
      <c r="I425" s="13">
        <v>31.94</v>
      </c>
      <c r="J425" s="17">
        <v>0.0</v>
      </c>
      <c r="K425" s="13">
        <v>0.0</v>
      </c>
      <c r="L425" s="17">
        <v>0.0</v>
      </c>
      <c r="M425" s="13">
        <v>0.0</v>
      </c>
      <c r="N425" s="17">
        <v>0.0</v>
      </c>
      <c r="O425" s="13">
        <v>0.0</v>
      </c>
      <c r="P425" s="17">
        <v>0.0</v>
      </c>
      <c r="Q425" s="13">
        <v>0.0</v>
      </c>
      <c r="R425" s="17">
        <v>0.0</v>
      </c>
      <c r="S425" s="13">
        <v>0.0</v>
      </c>
      <c r="T425" s="17">
        <v>0.0</v>
      </c>
      <c r="U425" s="13">
        <v>0.0</v>
      </c>
    </row>
    <row r="426" spans="1:21">
      <c r="A426" s="7" t="s">
        <v>628</v>
      </c>
      <c r="B426" s="7" t="s">
        <v>59</v>
      </c>
      <c r="C426" s="7" t="s">
        <v>60</v>
      </c>
      <c r="D426" s="7" t="s">
        <v>42</v>
      </c>
      <c r="E426" s="7">
        <v>77.94</v>
      </c>
      <c r="F426" s="13">
        <v>172.37</v>
      </c>
      <c r="G426" s="17">
        <f>IF($F$699=0,0,(F426/$F$699)*100)</f>
        <v>0.012369548784451</v>
      </c>
      <c r="H426" s="17">
        <v>100.0</v>
      </c>
      <c r="I426" s="13">
        <v>172.37</v>
      </c>
      <c r="J426" s="17">
        <v>0.0</v>
      </c>
      <c r="K426" s="13">
        <v>0.0</v>
      </c>
      <c r="L426" s="17">
        <v>0.0</v>
      </c>
      <c r="M426" s="13">
        <v>0.0</v>
      </c>
      <c r="N426" s="17">
        <v>0.0</v>
      </c>
      <c r="O426" s="13">
        <v>0.0</v>
      </c>
      <c r="P426" s="17">
        <v>0.0</v>
      </c>
      <c r="Q426" s="13">
        <v>0.0</v>
      </c>
      <c r="R426" s="17">
        <v>0.0</v>
      </c>
      <c r="S426" s="13">
        <v>0.0</v>
      </c>
      <c r="T426" s="17">
        <v>0.0</v>
      </c>
      <c r="U426" s="13">
        <v>0.0</v>
      </c>
    </row>
    <row r="427" spans="1:21">
      <c r="A427" s="7" t="s">
        <v>629</v>
      </c>
      <c r="B427" s="7" t="s">
        <v>68</v>
      </c>
      <c r="C427" s="7" t="s">
        <v>69</v>
      </c>
      <c r="D427" s="7" t="s">
        <v>42</v>
      </c>
      <c r="E427" s="7">
        <v>77.94</v>
      </c>
      <c r="F427" s="13">
        <v>424.64</v>
      </c>
      <c r="G427" s="17">
        <f>IF($F$699=0,0,(F427/$F$699)*100)</f>
        <v>0.03047285023977</v>
      </c>
      <c r="H427" s="17">
        <v>100.0</v>
      </c>
      <c r="I427" s="13">
        <v>424.64</v>
      </c>
      <c r="J427" s="17">
        <v>0.0</v>
      </c>
      <c r="K427" s="13">
        <v>0.0</v>
      </c>
      <c r="L427" s="17">
        <v>0.0</v>
      </c>
      <c r="M427" s="13">
        <v>0.0</v>
      </c>
      <c r="N427" s="17">
        <v>0.0</v>
      </c>
      <c r="O427" s="13">
        <v>0.0</v>
      </c>
      <c r="P427" s="17">
        <v>0.0</v>
      </c>
      <c r="Q427" s="13">
        <v>0.0</v>
      </c>
      <c r="R427" s="17">
        <v>0.0</v>
      </c>
      <c r="S427" s="13">
        <v>0.0</v>
      </c>
      <c r="T427" s="17">
        <v>0.0</v>
      </c>
      <c r="U427" s="13">
        <v>0.0</v>
      </c>
    </row>
    <row r="428" spans="1:21">
      <c r="A428" s="7" t="s">
        <v>630</v>
      </c>
      <c r="B428" s="7" t="s">
        <v>618</v>
      </c>
      <c r="C428" s="7" t="s">
        <v>631</v>
      </c>
      <c r="D428" s="7" t="s">
        <v>42</v>
      </c>
      <c r="E428" s="7">
        <v>77.94</v>
      </c>
      <c r="F428" s="13">
        <v>1312.41</v>
      </c>
      <c r="G428" s="17">
        <f>IF($F$699=0,0,(F428/$F$699)*100)</f>
        <v>0.094180655103561</v>
      </c>
      <c r="H428" s="17">
        <v>0.0</v>
      </c>
      <c r="I428" s="13">
        <v>0.0</v>
      </c>
      <c r="J428" s="17">
        <v>0.0</v>
      </c>
      <c r="K428" s="13">
        <v>0.0</v>
      </c>
      <c r="L428" s="17">
        <v>0.0</v>
      </c>
      <c r="M428" s="13">
        <v>0.0</v>
      </c>
      <c r="N428" s="17">
        <v>0.0</v>
      </c>
      <c r="O428" s="13">
        <v>0.0</v>
      </c>
      <c r="P428" s="17">
        <v>0.0</v>
      </c>
      <c r="Q428" s="13">
        <v>0.0</v>
      </c>
      <c r="R428" s="17">
        <v>0.0</v>
      </c>
      <c r="S428" s="13">
        <v>0.0</v>
      </c>
      <c r="T428" s="17">
        <v>100.0</v>
      </c>
      <c r="U428" s="13">
        <v>1312.41</v>
      </c>
    </row>
    <row r="429" spans="1:21">
      <c r="A429" s="7" t="s">
        <v>632</v>
      </c>
      <c r="B429" s="7" t="s">
        <v>633</v>
      </c>
      <c r="C429" s="7" t="s">
        <v>634</v>
      </c>
      <c r="D429" s="7" t="s">
        <v>42</v>
      </c>
      <c r="E429" s="7">
        <v>12.49</v>
      </c>
      <c r="F429" s="13">
        <v>254.92</v>
      </c>
      <c r="G429" s="17">
        <f>IF($F$699=0,0,(F429/$F$699)*100)</f>
        <v>0.018293469722876</v>
      </c>
      <c r="H429" s="17">
        <v>0.0</v>
      </c>
      <c r="I429" s="13">
        <v>0.0</v>
      </c>
      <c r="J429" s="17">
        <v>0.0</v>
      </c>
      <c r="K429" s="13">
        <v>0.0</v>
      </c>
      <c r="L429" s="17">
        <v>0.0</v>
      </c>
      <c r="M429" s="13">
        <v>0.0</v>
      </c>
      <c r="N429" s="17">
        <v>0.0</v>
      </c>
      <c r="O429" s="13">
        <v>0.0</v>
      </c>
      <c r="P429" s="17">
        <v>0.0</v>
      </c>
      <c r="Q429" s="13">
        <v>0.0</v>
      </c>
      <c r="R429" s="17">
        <v>0.0</v>
      </c>
      <c r="S429" s="13">
        <v>0.0</v>
      </c>
      <c r="T429" s="17">
        <v>100.0</v>
      </c>
      <c r="U429" s="13">
        <v>254.92</v>
      </c>
    </row>
    <row r="430" spans="1:21">
      <c r="A430" s="7" t="s">
        <v>635</v>
      </c>
      <c r="B430" s="7" t="s">
        <v>636</v>
      </c>
      <c r="C430" s="7" t="s">
        <v>637</v>
      </c>
      <c r="D430" s="7" t="s">
        <v>100</v>
      </c>
      <c r="E430" s="7">
        <v>99.58</v>
      </c>
      <c r="F430" s="13">
        <v>738.13</v>
      </c>
      <c r="G430" s="17">
        <f>IF($F$699=0,0,(F430/$F$699)*100)</f>
        <v>0.052969397483706</v>
      </c>
      <c r="H430" s="17">
        <v>0.0</v>
      </c>
      <c r="I430" s="13">
        <v>0.0</v>
      </c>
      <c r="J430" s="17">
        <v>0.0</v>
      </c>
      <c r="K430" s="13">
        <v>0.0</v>
      </c>
      <c r="L430" s="17">
        <v>0.0</v>
      </c>
      <c r="M430" s="13">
        <v>0.0</v>
      </c>
      <c r="N430" s="17">
        <v>0.0</v>
      </c>
      <c r="O430" s="13">
        <v>0.0</v>
      </c>
      <c r="P430" s="17">
        <v>0.0</v>
      </c>
      <c r="Q430" s="13">
        <v>0.0</v>
      </c>
      <c r="R430" s="17">
        <v>0.0</v>
      </c>
      <c r="S430" s="13">
        <v>0.0</v>
      </c>
      <c r="T430" s="17">
        <v>100.0</v>
      </c>
      <c r="U430" s="13">
        <v>738.13</v>
      </c>
    </row>
    <row r="431" spans="1:21">
      <c r="A431" s="7" t="s">
        <v>638</v>
      </c>
      <c r="B431" s="7" t="s">
        <v>108</v>
      </c>
      <c r="C431" s="7" t="s">
        <v>639</v>
      </c>
      <c r="D431" s="7" t="s">
        <v>42</v>
      </c>
      <c r="E431" s="7">
        <v>26.76</v>
      </c>
      <c r="F431" s="13">
        <v>199.36</v>
      </c>
      <c r="G431" s="17">
        <f>IF($F$699=0,0,(F431/$F$699)*100)</f>
        <v>0.014306394649116</v>
      </c>
      <c r="H431" s="17">
        <v>0.0</v>
      </c>
      <c r="I431" s="13">
        <v>0.0</v>
      </c>
      <c r="J431" s="17">
        <v>0.0</v>
      </c>
      <c r="K431" s="13">
        <v>0.0</v>
      </c>
      <c r="L431" s="17">
        <v>0.0</v>
      </c>
      <c r="M431" s="13">
        <v>0.0</v>
      </c>
      <c r="N431" s="17">
        <v>0.0</v>
      </c>
      <c r="O431" s="13">
        <v>0.0</v>
      </c>
      <c r="P431" s="17">
        <v>0.0</v>
      </c>
      <c r="Q431" s="13">
        <v>0.0</v>
      </c>
      <c r="R431" s="17">
        <v>0.0</v>
      </c>
      <c r="S431" s="13">
        <v>0.0</v>
      </c>
      <c r="T431" s="17">
        <v>100.0</v>
      </c>
      <c r="U431" s="13">
        <v>199.36</v>
      </c>
    </row>
    <row r="432" spans="1:21">
      <c r="A432" s="7" t="s">
        <v>640</v>
      </c>
      <c r="B432" s="7" t="s">
        <v>246</v>
      </c>
      <c r="C432" s="7" t="s">
        <v>641</v>
      </c>
      <c r="D432" s="7" t="s">
        <v>42</v>
      </c>
      <c r="E432" s="7">
        <v>26.76</v>
      </c>
      <c r="F432" s="13">
        <v>3109.23</v>
      </c>
      <c r="G432" s="17">
        <f>IF($F$699=0,0,(F432/$F$699)*100)</f>
        <v>0.22312335190043</v>
      </c>
      <c r="H432" s="17">
        <v>0.0</v>
      </c>
      <c r="I432" s="13">
        <v>0.0</v>
      </c>
      <c r="J432" s="17">
        <v>0.0</v>
      </c>
      <c r="K432" s="13">
        <v>0.0</v>
      </c>
      <c r="L432" s="17">
        <v>0.0</v>
      </c>
      <c r="M432" s="13">
        <v>0.0</v>
      </c>
      <c r="N432" s="17">
        <v>0.0</v>
      </c>
      <c r="O432" s="13">
        <v>0.0</v>
      </c>
      <c r="P432" s="17">
        <v>0.0</v>
      </c>
      <c r="Q432" s="13">
        <v>0.0</v>
      </c>
      <c r="R432" s="17">
        <v>0.0</v>
      </c>
      <c r="S432" s="13">
        <v>0.0</v>
      </c>
      <c r="T432" s="17">
        <v>100.0</v>
      </c>
      <c r="U432" s="13">
        <v>3109.23</v>
      </c>
    </row>
    <row r="433" spans="1:21">
      <c r="A433" s="6" t="s">
        <v>642</v>
      </c>
      <c r="B433" s="6" t="s">
        <v>642</v>
      </c>
      <c r="C433" s="6" t="s">
        <v>643</v>
      </c>
      <c r="D433" s="6" t="s">
        <v>27</v>
      </c>
      <c r="E433" s="6" t="s">
        <v>27</v>
      </c>
      <c r="F433" s="12">
        <f>SUM(F434,F435,F436,F437,F438,F439,F440,F441,F442,F443,F444)</f>
        <v>7700.97</v>
      </c>
      <c r="G433" s="16">
        <f>IF($F$699=0,0,(F433/$F$699)*100)</f>
        <v>0.55263400883327</v>
      </c>
      <c r="H433" s="16" t="s">
        <v>27</v>
      </c>
      <c r="I433" s="12" t="s">
        <v>27</v>
      </c>
      <c r="J433" s="16" t="s">
        <v>27</v>
      </c>
      <c r="K433" s="12" t="s">
        <v>27</v>
      </c>
      <c r="L433" s="16" t="s">
        <v>27</v>
      </c>
      <c r="M433" s="12" t="s">
        <v>27</v>
      </c>
      <c r="N433" s="16" t="s">
        <v>27</v>
      </c>
      <c r="O433" s="12" t="s">
        <v>27</v>
      </c>
      <c r="P433" s="16" t="s">
        <v>27</v>
      </c>
      <c r="Q433" s="12" t="s">
        <v>27</v>
      </c>
      <c r="R433" s="16" t="s">
        <v>27</v>
      </c>
      <c r="S433" s="12" t="s">
        <v>27</v>
      </c>
      <c r="T433" s="16" t="s">
        <v>27</v>
      </c>
      <c r="U433" s="12" t="s">
        <v>27</v>
      </c>
    </row>
    <row r="434" spans="1:21">
      <c r="A434" s="7" t="s">
        <v>644</v>
      </c>
      <c r="B434" s="7" t="s">
        <v>48</v>
      </c>
      <c r="C434" s="7" t="s">
        <v>49</v>
      </c>
      <c r="D434" s="7" t="s">
        <v>42</v>
      </c>
      <c r="E434" s="7">
        <v>26.76</v>
      </c>
      <c r="F434" s="13">
        <v>250.27</v>
      </c>
      <c r="G434" s="17">
        <f>IF($F$699=0,0,(F434/$F$699)*100)</f>
        <v>0.017959778234521</v>
      </c>
      <c r="H434" s="17">
        <v>100.0</v>
      </c>
      <c r="I434" s="13">
        <v>250.27</v>
      </c>
      <c r="J434" s="17">
        <v>0.0</v>
      </c>
      <c r="K434" s="13">
        <v>0.0</v>
      </c>
      <c r="L434" s="17">
        <v>0.0</v>
      </c>
      <c r="M434" s="13">
        <v>0.0</v>
      </c>
      <c r="N434" s="17">
        <v>0.0</v>
      </c>
      <c r="O434" s="13">
        <v>0.0</v>
      </c>
      <c r="P434" s="17">
        <v>0.0</v>
      </c>
      <c r="Q434" s="13">
        <v>0.0</v>
      </c>
      <c r="R434" s="17">
        <v>0.0</v>
      </c>
      <c r="S434" s="13">
        <v>0.0</v>
      </c>
      <c r="T434" s="17">
        <v>0.0</v>
      </c>
      <c r="U434" s="13">
        <v>0.0</v>
      </c>
    </row>
    <row r="435" spans="1:21">
      <c r="A435" s="7" t="s">
        <v>645</v>
      </c>
      <c r="B435" s="7" t="s">
        <v>51</v>
      </c>
      <c r="C435" s="7" t="s">
        <v>52</v>
      </c>
      <c r="D435" s="7" t="s">
        <v>53</v>
      </c>
      <c r="E435" s="7">
        <v>0.8</v>
      </c>
      <c r="F435" s="13">
        <v>10.34</v>
      </c>
      <c r="G435" s="17">
        <f>IF($F$699=0,0,(F435/$F$699)*100)</f>
        <v>0.00074201505152416</v>
      </c>
      <c r="H435" s="17">
        <v>100.0</v>
      </c>
      <c r="I435" s="13">
        <v>10.34</v>
      </c>
      <c r="J435" s="17">
        <v>0.0</v>
      </c>
      <c r="K435" s="13">
        <v>0.0</v>
      </c>
      <c r="L435" s="17">
        <v>0.0</v>
      </c>
      <c r="M435" s="13">
        <v>0.0</v>
      </c>
      <c r="N435" s="17">
        <v>0.0</v>
      </c>
      <c r="O435" s="13">
        <v>0.0</v>
      </c>
      <c r="P435" s="17">
        <v>0.0</v>
      </c>
      <c r="Q435" s="13">
        <v>0.0</v>
      </c>
      <c r="R435" s="17">
        <v>0.0</v>
      </c>
      <c r="S435" s="13">
        <v>0.0</v>
      </c>
      <c r="T435" s="17">
        <v>0.0</v>
      </c>
      <c r="U435" s="13">
        <v>0.0</v>
      </c>
    </row>
    <row r="436" spans="1:21">
      <c r="A436" s="7" t="s">
        <v>646</v>
      </c>
      <c r="B436" s="7" t="s">
        <v>55</v>
      </c>
      <c r="C436" s="7" t="s">
        <v>56</v>
      </c>
      <c r="D436" s="7" t="s">
        <v>57</v>
      </c>
      <c r="E436" s="7">
        <v>8.03</v>
      </c>
      <c r="F436" s="13">
        <v>31.95</v>
      </c>
      <c r="G436" s="17">
        <f>IF($F$699=0,0,(F436/$F$699)*100)</f>
        <v>0.0022927834522434</v>
      </c>
      <c r="H436" s="17">
        <v>100.0</v>
      </c>
      <c r="I436" s="13">
        <v>31.95</v>
      </c>
      <c r="J436" s="17">
        <v>0.0</v>
      </c>
      <c r="K436" s="13">
        <v>0.0</v>
      </c>
      <c r="L436" s="17">
        <v>0.0</v>
      </c>
      <c r="M436" s="13">
        <v>0.0</v>
      </c>
      <c r="N436" s="17">
        <v>0.0</v>
      </c>
      <c r="O436" s="13">
        <v>0.0</v>
      </c>
      <c r="P436" s="17">
        <v>0.0</v>
      </c>
      <c r="Q436" s="13">
        <v>0.0</v>
      </c>
      <c r="R436" s="17">
        <v>0.0</v>
      </c>
      <c r="S436" s="13">
        <v>0.0</v>
      </c>
      <c r="T436" s="17">
        <v>0.0</v>
      </c>
      <c r="U436" s="13">
        <v>0.0</v>
      </c>
    </row>
    <row r="437" spans="1:21">
      <c r="A437" s="7" t="s">
        <v>647</v>
      </c>
      <c r="B437" s="7" t="s">
        <v>59</v>
      </c>
      <c r="C437" s="7" t="s">
        <v>60</v>
      </c>
      <c r="D437" s="7" t="s">
        <v>42</v>
      </c>
      <c r="E437" s="7">
        <v>77.94</v>
      </c>
      <c r="F437" s="13">
        <v>172.37</v>
      </c>
      <c r="G437" s="17">
        <f>IF($F$699=0,0,(F437/$F$699)*100)</f>
        <v>0.012369548784451</v>
      </c>
      <c r="H437" s="17">
        <v>100.0</v>
      </c>
      <c r="I437" s="13">
        <v>172.37</v>
      </c>
      <c r="J437" s="17">
        <v>0.0</v>
      </c>
      <c r="K437" s="13">
        <v>0.0</v>
      </c>
      <c r="L437" s="17">
        <v>0.0</v>
      </c>
      <c r="M437" s="13">
        <v>0.0</v>
      </c>
      <c r="N437" s="17">
        <v>0.0</v>
      </c>
      <c r="O437" s="13">
        <v>0.0</v>
      </c>
      <c r="P437" s="17">
        <v>0.0</v>
      </c>
      <c r="Q437" s="13">
        <v>0.0</v>
      </c>
      <c r="R437" s="17">
        <v>0.0</v>
      </c>
      <c r="S437" s="13">
        <v>0.0</v>
      </c>
      <c r="T437" s="17">
        <v>0.0</v>
      </c>
      <c r="U437" s="13">
        <v>0.0</v>
      </c>
    </row>
    <row r="438" spans="1:21">
      <c r="A438" s="7" t="s">
        <v>648</v>
      </c>
      <c r="B438" s="7" t="s">
        <v>68</v>
      </c>
      <c r="C438" s="7" t="s">
        <v>69</v>
      </c>
      <c r="D438" s="7" t="s">
        <v>42</v>
      </c>
      <c r="E438" s="7">
        <v>77.94</v>
      </c>
      <c r="F438" s="13">
        <v>424.64</v>
      </c>
      <c r="G438" s="17">
        <f>IF($F$699=0,0,(F438/$F$699)*100)</f>
        <v>0.03047285023977</v>
      </c>
      <c r="H438" s="17">
        <v>100.0</v>
      </c>
      <c r="I438" s="13">
        <v>424.64</v>
      </c>
      <c r="J438" s="17">
        <v>0.0</v>
      </c>
      <c r="K438" s="13">
        <v>0.0</v>
      </c>
      <c r="L438" s="17">
        <v>0.0</v>
      </c>
      <c r="M438" s="13">
        <v>0.0</v>
      </c>
      <c r="N438" s="17">
        <v>0.0</v>
      </c>
      <c r="O438" s="13">
        <v>0.0</v>
      </c>
      <c r="P438" s="17">
        <v>0.0</v>
      </c>
      <c r="Q438" s="13">
        <v>0.0</v>
      </c>
      <c r="R438" s="17">
        <v>0.0</v>
      </c>
      <c r="S438" s="13">
        <v>0.0</v>
      </c>
      <c r="T438" s="17">
        <v>0.0</v>
      </c>
      <c r="U438" s="13">
        <v>0.0</v>
      </c>
    </row>
    <row r="439" spans="1:21">
      <c r="A439" s="7" t="s">
        <v>649</v>
      </c>
      <c r="B439" s="7" t="s">
        <v>618</v>
      </c>
      <c r="C439" s="7" t="s">
        <v>631</v>
      </c>
      <c r="D439" s="7" t="s">
        <v>42</v>
      </c>
      <c r="E439" s="7">
        <v>77.94</v>
      </c>
      <c r="F439" s="13">
        <v>1312.41</v>
      </c>
      <c r="G439" s="17">
        <f>IF($F$699=0,0,(F439/$F$699)*100)</f>
        <v>0.094180655103561</v>
      </c>
      <c r="H439" s="17">
        <v>0.0</v>
      </c>
      <c r="I439" s="13">
        <v>0.0</v>
      </c>
      <c r="J439" s="17">
        <v>0.0</v>
      </c>
      <c r="K439" s="13">
        <v>0.0</v>
      </c>
      <c r="L439" s="17">
        <v>0.0</v>
      </c>
      <c r="M439" s="13">
        <v>0.0</v>
      </c>
      <c r="N439" s="17">
        <v>0.0</v>
      </c>
      <c r="O439" s="13">
        <v>0.0</v>
      </c>
      <c r="P439" s="17">
        <v>0.0</v>
      </c>
      <c r="Q439" s="13">
        <v>0.0</v>
      </c>
      <c r="R439" s="17">
        <v>0.0</v>
      </c>
      <c r="S439" s="13">
        <v>0.0</v>
      </c>
      <c r="T439" s="17">
        <v>100.0</v>
      </c>
      <c r="U439" s="13">
        <v>1312.41</v>
      </c>
    </row>
    <row r="440" spans="1:21">
      <c r="A440" s="7" t="s">
        <v>650</v>
      </c>
      <c r="B440" s="7" t="s">
        <v>633</v>
      </c>
      <c r="C440" s="7" t="s">
        <v>634</v>
      </c>
      <c r="D440" s="7" t="s">
        <v>42</v>
      </c>
      <c r="E440" s="7">
        <v>12.49</v>
      </c>
      <c r="F440" s="13">
        <v>254.92</v>
      </c>
      <c r="G440" s="17">
        <f>IF($F$699=0,0,(F440/$F$699)*100)</f>
        <v>0.018293469722876</v>
      </c>
      <c r="H440" s="17">
        <v>0.0</v>
      </c>
      <c r="I440" s="13">
        <v>0.0</v>
      </c>
      <c r="J440" s="17">
        <v>0.0</v>
      </c>
      <c r="K440" s="13">
        <v>0.0</v>
      </c>
      <c r="L440" s="17">
        <v>0.0</v>
      </c>
      <c r="M440" s="13">
        <v>0.0</v>
      </c>
      <c r="N440" s="17">
        <v>0.0</v>
      </c>
      <c r="O440" s="13">
        <v>0.0</v>
      </c>
      <c r="P440" s="17">
        <v>0.0</v>
      </c>
      <c r="Q440" s="13">
        <v>0.0</v>
      </c>
      <c r="R440" s="17">
        <v>0.0</v>
      </c>
      <c r="S440" s="13">
        <v>0.0</v>
      </c>
      <c r="T440" s="17">
        <v>100.0</v>
      </c>
      <c r="U440" s="13">
        <v>254.92</v>
      </c>
    </row>
    <row r="441" spans="1:21">
      <c r="A441" s="7" t="s">
        <v>651</v>
      </c>
      <c r="B441" s="7" t="s">
        <v>623</v>
      </c>
      <c r="C441" s="7" t="s">
        <v>624</v>
      </c>
      <c r="D441" s="7" t="s">
        <v>100</v>
      </c>
      <c r="E441" s="7">
        <v>20.0</v>
      </c>
      <c r="F441" s="13">
        <v>1197.35</v>
      </c>
      <c r="G441" s="17">
        <f>IF($F$699=0,0,(F441/$F$699)*100)</f>
        <v>0.085923764211068</v>
      </c>
      <c r="H441" s="17">
        <v>0.0</v>
      </c>
      <c r="I441" s="13">
        <v>0.0</v>
      </c>
      <c r="J441" s="17">
        <v>0.0</v>
      </c>
      <c r="K441" s="13">
        <v>0.0</v>
      </c>
      <c r="L441" s="17">
        <v>0.0</v>
      </c>
      <c r="M441" s="13">
        <v>0.0</v>
      </c>
      <c r="N441" s="17">
        <v>0.0</v>
      </c>
      <c r="O441" s="13">
        <v>0.0</v>
      </c>
      <c r="P441" s="17">
        <v>0.0</v>
      </c>
      <c r="Q441" s="13">
        <v>0.0</v>
      </c>
      <c r="R441" s="17">
        <v>0.0</v>
      </c>
      <c r="S441" s="13">
        <v>0.0</v>
      </c>
      <c r="T441" s="17">
        <v>100.0</v>
      </c>
      <c r="U441" s="13">
        <v>1197.35</v>
      </c>
    </row>
    <row r="442" spans="1:21">
      <c r="A442" s="7" t="s">
        <v>652</v>
      </c>
      <c r="B442" s="7" t="s">
        <v>636</v>
      </c>
      <c r="C442" s="7" t="s">
        <v>637</v>
      </c>
      <c r="D442" s="7" t="s">
        <v>100</v>
      </c>
      <c r="E442" s="7">
        <v>99.58</v>
      </c>
      <c r="F442" s="13">
        <v>738.13</v>
      </c>
      <c r="G442" s="17">
        <f>IF($F$699=0,0,(F442/$F$699)*100)</f>
        <v>0.052969397483706</v>
      </c>
      <c r="H442" s="17">
        <v>0.0</v>
      </c>
      <c r="I442" s="13">
        <v>0.0</v>
      </c>
      <c r="J442" s="17">
        <v>0.0</v>
      </c>
      <c r="K442" s="13">
        <v>0.0</v>
      </c>
      <c r="L442" s="17">
        <v>0.0</v>
      </c>
      <c r="M442" s="13">
        <v>0.0</v>
      </c>
      <c r="N442" s="17">
        <v>0.0</v>
      </c>
      <c r="O442" s="13">
        <v>0.0</v>
      </c>
      <c r="P442" s="17">
        <v>0.0</v>
      </c>
      <c r="Q442" s="13">
        <v>0.0</v>
      </c>
      <c r="R442" s="17">
        <v>0.0</v>
      </c>
      <c r="S442" s="13">
        <v>0.0</v>
      </c>
      <c r="T442" s="17">
        <v>100.0</v>
      </c>
      <c r="U442" s="13">
        <v>738.13</v>
      </c>
    </row>
    <row r="443" spans="1:21">
      <c r="A443" s="7" t="s">
        <v>653</v>
      </c>
      <c r="B443" s="7" t="s">
        <v>108</v>
      </c>
      <c r="C443" s="7" t="s">
        <v>639</v>
      </c>
      <c r="D443" s="7" t="s">
        <v>42</v>
      </c>
      <c r="E443" s="7">
        <v>26.76</v>
      </c>
      <c r="F443" s="13">
        <v>199.36</v>
      </c>
      <c r="G443" s="17">
        <f>IF($F$699=0,0,(F443/$F$699)*100)</f>
        <v>0.014306394649116</v>
      </c>
      <c r="H443" s="17">
        <v>0.0</v>
      </c>
      <c r="I443" s="13">
        <v>0.0</v>
      </c>
      <c r="J443" s="17">
        <v>0.0</v>
      </c>
      <c r="K443" s="13">
        <v>0.0</v>
      </c>
      <c r="L443" s="17">
        <v>0.0</v>
      </c>
      <c r="M443" s="13">
        <v>0.0</v>
      </c>
      <c r="N443" s="17">
        <v>0.0</v>
      </c>
      <c r="O443" s="13">
        <v>0.0</v>
      </c>
      <c r="P443" s="17">
        <v>0.0</v>
      </c>
      <c r="Q443" s="13">
        <v>0.0</v>
      </c>
      <c r="R443" s="17">
        <v>0.0</v>
      </c>
      <c r="S443" s="13">
        <v>0.0</v>
      </c>
      <c r="T443" s="17">
        <v>100.0</v>
      </c>
      <c r="U443" s="13">
        <v>199.36</v>
      </c>
    </row>
    <row r="444" spans="1:21">
      <c r="A444" s="7" t="s">
        <v>654</v>
      </c>
      <c r="B444" s="7" t="s">
        <v>246</v>
      </c>
      <c r="C444" s="7" t="s">
        <v>641</v>
      </c>
      <c r="D444" s="7" t="s">
        <v>42</v>
      </c>
      <c r="E444" s="7">
        <v>26.76</v>
      </c>
      <c r="F444" s="13">
        <v>3109.23</v>
      </c>
      <c r="G444" s="17">
        <f>IF($F$699=0,0,(F444/$F$699)*100)</f>
        <v>0.22312335190043</v>
      </c>
      <c r="H444" s="17">
        <v>0.0</v>
      </c>
      <c r="I444" s="13">
        <v>0.0</v>
      </c>
      <c r="J444" s="17">
        <v>0.0</v>
      </c>
      <c r="K444" s="13">
        <v>0.0</v>
      </c>
      <c r="L444" s="17">
        <v>0.0</v>
      </c>
      <c r="M444" s="13">
        <v>0.0</v>
      </c>
      <c r="N444" s="17">
        <v>0.0</v>
      </c>
      <c r="O444" s="13">
        <v>0.0</v>
      </c>
      <c r="P444" s="17">
        <v>0.0</v>
      </c>
      <c r="Q444" s="13">
        <v>0.0</v>
      </c>
      <c r="R444" s="17">
        <v>0.0</v>
      </c>
      <c r="S444" s="13">
        <v>0.0</v>
      </c>
      <c r="T444" s="17">
        <v>100.0</v>
      </c>
      <c r="U444" s="13">
        <v>3109.23</v>
      </c>
    </row>
    <row r="445" spans="1:21">
      <c r="A445" s="6" t="s">
        <v>655</v>
      </c>
      <c r="B445" s="6" t="s">
        <v>655</v>
      </c>
      <c r="C445" s="6" t="s">
        <v>656</v>
      </c>
      <c r="D445" s="6" t="s">
        <v>27</v>
      </c>
      <c r="E445" s="6" t="s">
        <v>27</v>
      </c>
      <c r="F445" s="12">
        <f>SUM(F446,F458)</f>
        <v>11824.33</v>
      </c>
      <c r="G445" s="16">
        <f>IF($F$699=0,0,(F445/$F$699)*100)</f>
        <v>0.84853296268749</v>
      </c>
      <c r="H445" s="16" t="s">
        <v>27</v>
      </c>
      <c r="I445" s="12" t="s">
        <v>27</v>
      </c>
      <c r="J445" s="16" t="s">
        <v>27</v>
      </c>
      <c r="K445" s="12" t="s">
        <v>27</v>
      </c>
      <c r="L445" s="16" t="s">
        <v>27</v>
      </c>
      <c r="M445" s="12" t="s">
        <v>27</v>
      </c>
      <c r="N445" s="16" t="s">
        <v>27</v>
      </c>
      <c r="O445" s="12" t="s">
        <v>27</v>
      </c>
      <c r="P445" s="16" t="s">
        <v>27</v>
      </c>
      <c r="Q445" s="12" t="s">
        <v>27</v>
      </c>
      <c r="R445" s="16" t="s">
        <v>27</v>
      </c>
      <c r="S445" s="12" t="s">
        <v>27</v>
      </c>
      <c r="T445" s="16" t="s">
        <v>27</v>
      </c>
      <c r="U445" s="12" t="s">
        <v>27</v>
      </c>
    </row>
    <row r="446" spans="1:21">
      <c r="A446" s="6" t="s">
        <v>657</v>
      </c>
      <c r="B446" s="6" t="s">
        <v>657</v>
      </c>
      <c r="C446" s="6" t="s">
        <v>414</v>
      </c>
      <c r="D446" s="6" t="s">
        <v>27</v>
      </c>
      <c r="E446" s="6" t="s">
        <v>27</v>
      </c>
      <c r="F446" s="12">
        <f>SUM(F447,F448,F449,F450,F451,F452,F453,F454,F455,F456,F457)</f>
        <v>9432.1</v>
      </c>
      <c r="G446" s="16">
        <f>IF($F$699=0,0,(F446/$F$699)*100)</f>
        <v>0.67686268544304</v>
      </c>
      <c r="H446" s="16" t="s">
        <v>27</v>
      </c>
      <c r="I446" s="12" t="s">
        <v>27</v>
      </c>
      <c r="J446" s="16" t="s">
        <v>27</v>
      </c>
      <c r="K446" s="12" t="s">
        <v>27</v>
      </c>
      <c r="L446" s="16" t="s">
        <v>27</v>
      </c>
      <c r="M446" s="12" t="s">
        <v>27</v>
      </c>
      <c r="N446" s="16" t="s">
        <v>27</v>
      </c>
      <c r="O446" s="12" t="s">
        <v>27</v>
      </c>
      <c r="P446" s="16" t="s">
        <v>27</v>
      </c>
      <c r="Q446" s="12" t="s">
        <v>27</v>
      </c>
      <c r="R446" s="16" t="s">
        <v>27</v>
      </c>
      <c r="S446" s="12" t="s">
        <v>27</v>
      </c>
      <c r="T446" s="16" t="s">
        <v>27</v>
      </c>
      <c r="U446" s="12" t="s">
        <v>27</v>
      </c>
    </row>
    <row r="447" spans="1:21">
      <c r="A447" s="7" t="s">
        <v>658</v>
      </c>
      <c r="B447" s="7" t="s">
        <v>48</v>
      </c>
      <c r="C447" s="7" t="s">
        <v>78</v>
      </c>
      <c r="D447" s="7" t="s">
        <v>42</v>
      </c>
      <c r="E447" s="7">
        <v>46.33</v>
      </c>
      <c r="F447" s="13">
        <v>433.28</v>
      </c>
      <c r="G447" s="17">
        <f>IF($F$699=0,0,(F447/$F$699)*100)</f>
        <v>0.031092870553616</v>
      </c>
      <c r="H447" s="17">
        <v>100.0</v>
      </c>
      <c r="I447" s="13">
        <v>433.28</v>
      </c>
      <c r="J447" s="17">
        <v>0.0</v>
      </c>
      <c r="K447" s="13">
        <v>0.0</v>
      </c>
      <c r="L447" s="17">
        <v>0.0</v>
      </c>
      <c r="M447" s="13">
        <v>0.0</v>
      </c>
      <c r="N447" s="17">
        <v>0.0</v>
      </c>
      <c r="O447" s="13">
        <v>0.0</v>
      </c>
      <c r="P447" s="17">
        <v>0.0</v>
      </c>
      <c r="Q447" s="13">
        <v>0.0</v>
      </c>
      <c r="R447" s="17">
        <v>0.0</v>
      </c>
      <c r="S447" s="13">
        <v>0.0</v>
      </c>
      <c r="T447" s="17">
        <v>0.0</v>
      </c>
      <c r="U447" s="13">
        <v>0.0</v>
      </c>
    </row>
    <row r="448" spans="1:21">
      <c r="A448" s="7" t="s">
        <v>659</v>
      </c>
      <c r="B448" s="7" t="s">
        <v>51</v>
      </c>
      <c r="C448" s="7" t="s">
        <v>80</v>
      </c>
      <c r="D448" s="7" t="s">
        <v>53</v>
      </c>
      <c r="E448" s="7">
        <v>1.39</v>
      </c>
      <c r="F448" s="13">
        <v>17.97</v>
      </c>
      <c r="G448" s="17">
        <f>IF($F$699=0,0,(F448/$F$699)*100)</f>
        <v>0.0012895561388674</v>
      </c>
      <c r="H448" s="17">
        <v>100.0</v>
      </c>
      <c r="I448" s="13">
        <v>17.97</v>
      </c>
      <c r="J448" s="17">
        <v>0.0</v>
      </c>
      <c r="K448" s="13">
        <v>0.0</v>
      </c>
      <c r="L448" s="17">
        <v>0.0</v>
      </c>
      <c r="M448" s="13">
        <v>0.0</v>
      </c>
      <c r="N448" s="17">
        <v>0.0</v>
      </c>
      <c r="O448" s="13">
        <v>0.0</v>
      </c>
      <c r="P448" s="17">
        <v>0.0</v>
      </c>
      <c r="Q448" s="13">
        <v>0.0</v>
      </c>
      <c r="R448" s="17">
        <v>0.0</v>
      </c>
      <c r="S448" s="13">
        <v>0.0</v>
      </c>
      <c r="T448" s="17">
        <v>0.0</v>
      </c>
      <c r="U448" s="13">
        <v>0.0</v>
      </c>
    </row>
    <row r="449" spans="1:21">
      <c r="A449" s="7" t="s">
        <v>660</v>
      </c>
      <c r="B449" s="7" t="s">
        <v>55</v>
      </c>
      <c r="C449" s="7" t="s">
        <v>82</v>
      </c>
      <c r="D449" s="7" t="s">
        <v>57</v>
      </c>
      <c r="E449" s="7">
        <v>13.9</v>
      </c>
      <c r="F449" s="13">
        <v>55.3</v>
      </c>
      <c r="G449" s="17">
        <f>IF($F$699=0,0,(F449/$F$699)*100)</f>
        <v>0.0039684170550567</v>
      </c>
      <c r="H449" s="17">
        <v>100.0</v>
      </c>
      <c r="I449" s="13">
        <v>55.3</v>
      </c>
      <c r="J449" s="17">
        <v>0.0</v>
      </c>
      <c r="K449" s="13">
        <v>0.0</v>
      </c>
      <c r="L449" s="17">
        <v>0.0</v>
      </c>
      <c r="M449" s="13">
        <v>0.0</v>
      </c>
      <c r="N449" s="17">
        <v>0.0</v>
      </c>
      <c r="O449" s="13">
        <v>0.0</v>
      </c>
      <c r="P449" s="17">
        <v>0.0</v>
      </c>
      <c r="Q449" s="13">
        <v>0.0</v>
      </c>
      <c r="R449" s="17">
        <v>0.0</v>
      </c>
      <c r="S449" s="13">
        <v>0.0</v>
      </c>
      <c r="T449" s="17">
        <v>0.0</v>
      </c>
      <c r="U449" s="13">
        <v>0.0</v>
      </c>
    </row>
    <row r="450" spans="1:21">
      <c r="A450" s="7" t="s">
        <v>661</v>
      </c>
      <c r="B450" s="7" t="s">
        <v>59</v>
      </c>
      <c r="C450" s="7" t="s">
        <v>84</v>
      </c>
      <c r="D450" s="7" t="s">
        <v>42</v>
      </c>
      <c r="E450" s="7">
        <v>54.91</v>
      </c>
      <c r="F450" s="13">
        <v>121.43</v>
      </c>
      <c r="G450" s="17">
        <f>IF($F$699=0,0,(F450/$F$699)*100)</f>
        <v>0.0087140123507329</v>
      </c>
      <c r="H450" s="17">
        <v>100.0</v>
      </c>
      <c r="I450" s="13">
        <v>121.43</v>
      </c>
      <c r="J450" s="17">
        <v>0.0</v>
      </c>
      <c r="K450" s="13">
        <v>0.0</v>
      </c>
      <c r="L450" s="17">
        <v>0.0</v>
      </c>
      <c r="M450" s="13">
        <v>0.0</v>
      </c>
      <c r="N450" s="17">
        <v>0.0</v>
      </c>
      <c r="O450" s="13">
        <v>0.0</v>
      </c>
      <c r="P450" s="17">
        <v>0.0</v>
      </c>
      <c r="Q450" s="13">
        <v>0.0</v>
      </c>
      <c r="R450" s="17">
        <v>0.0</v>
      </c>
      <c r="S450" s="13">
        <v>0.0</v>
      </c>
      <c r="T450" s="17">
        <v>0.0</v>
      </c>
      <c r="U450" s="13">
        <v>0.0</v>
      </c>
    </row>
    <row r="451" spans="1:21">
      <c r="A451" s="7" t="s">
        <v>662</v>
      </c>
      <c r="B451" s="7" t="s">
        <v>68</v>
      </c>
      <c r="C451" s="7" t="s">
        <v>121</v>
      </c>
      <c r="D451" s="7" t="s">
        <v>42</v>
      </c>
      <c r="E451" s="7">
        <v>54.91</v>
      </c>
      <c r="F451" s="13">
        <v>299.17</v>
      </c>
      <c r="G451" s="17">
        <f>IF($F$699=0,0,(F451/$F$699)*100)</f>
        <v>0.021468920983025</v>
      </c>
      <c r="H451" s="17">
        <v>100.0</v>
      </c>
      <c r="I451" s="13">
        <v>299.17</v>
      </c>
      <c r="J451" s="17">
        <v>0.0</v>
      </c>
      <c r="K451" s="13">
        <v>0.0</v>
      </c>
      <c r="L451" s="17">
        <v>0.0</v>
      </c>
      <c r="M451" s="13">
        <v>0.0</v>
      </c>
      <c r="N451" s="17">
        <v>0.0</v>
      </c>
      <c r="O451" s="13">
        <v>0.0</v>
      </c>
      <c r="P451" s="17">
        <v>0.0</v>
      </c>
      <c r="Q451" s="13">
        <v>0.0</v>
      </c>
      <c r="R451" s="17">
        <v>0.0</v>
      </c>
      <c r="S451" s="13">
        <v>0.0</v>
      </c>
      <c r="T451" s="17">
        <v>0.0</v>
      </c>
      <c r="U451" s="13">
        <v>0.0</v>
      </c>
    </row>
    <row r="452" spans="1:21">
      <c r="A452" s="7" t="s">
        <v>663</v>
      </c>
      <c r="B452" s="7" t="s">
        <v>618</v>
      </c>
      <c r="C452" s="7" t="s">
        <v>619</v>
      </c>
      <c r="D452" s="7" t="s">
        <v>42</v>
      </c>
      <c r="E452" s="7">
        <v>54.91</v>
      </c>
      <c r="F452" s="13">
        <v>924.61</v>
      </c>
      <c r="G452" s="17">
        <f>IF($F$699=0,0,(F452/$F$699)*100)</f>
        <v>0.066351502590885</v>
      </c>
      <c r="H452" s="17">
        <v>0.0</v>
      </c>
      <c r="I452" s="13">
        <v>0.0</v>
      </c>
      <c r="J452" s="17">
        <v>0.0</v>
      </c>
      <c r="K452" s="13">
        <v>0.0</v>
      </c>
      <c r="L452" s="17">
        <v>0.0</v>
      </c>
      <c r="M452" s="13">
        <v>0.0</v>
      </c>
      <c r="N452" s="17">
        <v>0.0</v>
      </c>
      <c r="O452" s="13">
        <v>0.0</v>
      </c>
      <c r="P452" s="17">
        <v>0.0</v>
      </c>
      <c r="Q452" s="13">
        <v>0.0</v>
      </c>
      <c r="R452" s="17">
        <v>0.0</v>
      </c>
      <c r="S452" s="13">
        <v>0.0</v>
      </c>
      <c r="T452" s="17">
        <v>100.0</v>
      </c>
      <c r="U452" s="13">
        <v>924.61</v>
      </c>
    </row>
    <row r="453" spans="1:21">
      <c r="A453" s="7" t="s">
        <v>664</v>
      </c>
      <c r="B453" s="7" t="s">
        <v>108</v>
      </c>
      <c r="C453" s="7" t="s">
        <v>109</v>
      </c>
      <c r="D453" s="7" t="s">
        <v>42</v>
      </c>
      <c r="E453" s="7">
        <v>46.33</v>
      </c>
      <c r="F453" s="13">
        <v>345.14</v>
      </c>
      <c r="G453" s="17">
        <f>IF($F$699=0,0,(F453/$F$699)*100)</f>
        <v>0.024767802213061</v>
      </c>
      <c r="H453" s="17">
        <v>0.0</v>
      </c>
      <c r="I453" s="13">
        <v>0.0</v>
      </c>
      <c r="J453" s="17">
        <v>0.0</v>
      </c>
      <c r="K453" s="13">
        <v>0.0</v>
      </c>
      <c r="L453" s="17">
        <v>0.0</v>
      </c>
      <c r="M453" s="13">
        <v>0.0</v>
      </c>
      <c r="N453" s="17">
        <v>0.0</v>
      </c>
      <c r="O453" s="13">
        <v>0.0</v>
      </c>
      <c r="P453" s="17">
        <v>0.0</v>
      </c>
      <c r="Q453" s="13">
        <v>0.0</v>
      </c>
      <c r="R453" s="17">
        <v>0.0</v>
      </c>
      <c r="S453" s="13">
        <v>0.0</v>
      </c>
      <c r="T453" s="17">
        <v>100.0</v>
      </c>
      <c r="U453" s="13">
        <v>345.14</v>
      </c>
    </row>
    <row r="454" spans="1:21">
      <c r="A454" s="7" t="s">
        <v>665</v>
      </c>
      <c r="B454" s="7" t="s">
        <v>246</v>
      </c>
      <c r="C454" s="7" t="s">
        <v>247</v>
      </c>
      <c r="D454" s="7" t="s">
        <v>42</v>
      </c>
      <c r="E454" s="7">
        <v>46.33</v>
      </c>
      <c r="F454" s="13">
        <v>5383.06</v>
      </c>
      <c r="G454" s="17">
        <f>IF($F$699=0,0,(F454/$F$699)*100)</f>
        <v>0.38629705447366</v>
      </c>
      <c r="H454" s="17">
        <v>0.0</v>
      </c>
      <c r="I454" s="13">
        <v>0.0</v>
      </c>
      <c r="J454" s="17">
        <v>0.0</v>
      </c>
      <c r="K454" s="13">
        <v>0.0</v>
      </c>
      <c r="L454" s="17">
        <v>0.0</v>
      </c>
      <c r="M454" s="13">
        <v>0.0</v>
      </c>
      <c r="N454" s="17">
        <v>0.0</v>
      </c>
      <c r="O454" s="13">
        <v>0.0</v>
      </c>
      <c r="P454" s="17">
        <v>0.0</v>
      </c>
      <c r="Q454" s="13">
        <v>0.0</v>
      </c>
      <c r="R454" s="17">
        <v>0.0</v>
      </c>
      <c r="S454" s="13">
        <v>0.0</v>
      </c>
      <c r="T454" s="17">
        <v>100.0</v>
      </c>
      <c r="U454" s="13">
        <v>5383.06</v>
      </c>
    </row>
    <row r="455" spans="1:21">
      <c r="A455" s="7" t="s">
        <v>666</v>
      </c>
      <c r="B455" s="7" t="s">
        <v>667</v>
      </c>
      <c r="C455" s="7" t="s">
        <v>668</v>
      </c>
      <c r="D455" s="7" t="s">
        <v>42</v>
      </c>
      <c r="E455" s="7">
        <v>39.72</v>
      </c>
      <c r="F455" s="13">
        <v>524.57</v>
      </c>
      <c r="G455" s="17">
        <f>IF($F$699=0,0,(F455/$F$699)*100)</f>
        <v>0.037643987966927</v>
      </c>
      <c r="H455" s="17">
        <v>0.0</v>
      </c>
      <c r="I455" s="13">
        <v>0.0</v>
      </c>
      <c r="J455" s="17">
        <v>0.0</v>
      </c>
      <c r="K455" s="13">
        <v>0.0</v>
      </c>
      <c r="L455" s="17">
        <v>0.0</v>
      </c>
      <c r="M455" s="13">
        <v>0.0</v>
      </c>
      <c r="N455" s="17">
        <v>0.0</v>
      </c>
      <c r="O455" s="13">
        <v>0.0</v>
      </c>
      <c r="P455" s="17">
        <v>0.0</v>
      </c>
      <c r="Q455" s="13">
        <v>0.0</v>
      </c>
      <c r="R455" s="17">
        <v>0.0</v>
      </c>
      <c r="S455" s="13">
        <v>0.0</v>
      </c>
      <c r="T455" s="17">
        <v>100.0</v>
      </c>
      <c r="U455" s="13">
        <v>524.57</v>
      </c>
    </row>
    <row r="456" spans="1:21">
      <c r="A456" s="7" t="s">
        <v>669</v>
      </c>
      <c r="B456" s="7" t="s">
        <v>670</v>
      </c>
      <c r="C456" s="7" t="s">
        <v>671</v>
      </c>
      <c r="D456" s="7" t="s">
        <v>42</v>
      </c>
      <c r="E456" s="7">
        <v>54.91</v>
      </c>
      <c r="F456" s="13">
        <v>371.75</v>
      </c>
      <c r="G456" s="17">
        <f>IF($F$699=0,0,(F456/$F$699)*100)</f>
        <v>0.026677378665774</v>
      </c>
      <c r="H456" s="17">
        <v>0.0</v>
      </c>
      <c r="I456" s="13">
        <v>0.0</v>
      </c>
      <c r="J456" s="17">
        <v>0.0</v>
      </c>
      <c r="K456" s="13">
        <v>0.0</v>
      </c>
      <c r="L456" s="17">
        <v>0.0</v>
      </c>
      <c r="M456" s="13">
        <v>0.0</v>
      </c>
      <c r="N456" s="17">
        <v>0.0</v>
      </c>
      <c r="O456" s="13">
        <v>0.0</v>
      </c>
      <c r="P456" s="17">
        <v>0.0</v>
      </c>
      <c r="Q456" s="13">
        <v>0.0</v>
      </c>
      <c r="R456" s="17">
        <v>0.0</v>
      </c>
      <c r="S456" s="13">
        <v>0.0</v>
      </c>
      <c r="T456" s="17">
        <v>100.0</v>
      </c>
      <c r="U456" s="13">
        <v>371.75</v>
      </c>
    </row>
    <row r="457" spans="1:21">
      <c r="A457" s="7" t="s">
        <v>672</v>
      </c>
      <c r="B457" s="7" t="s">
        <v>673</v>
      </c>
      <c r="C457" s="7" t="s">
        <v>674</v>
      </c>
      <c r="D457" s="7" t="s">
        <v>42</v>
      </c>
      <c r="E457" s="7">
        <v>54.91</v>
      </c>
      <c r="F457" s="13">
        <v>955.82</v>
      </c>
      <c r="G457" s="17">
        <f>IF($F$699=0,0,(F457/$F$699)*100)</f>
        <v>0.068591182451433</v>
      </c>
      <c r="H457" s="17">
        <v>0.0</v>
      </c>
      <c r="I457" s="13">
        <v>0.0</v>
      </c>
      <c r="J457" s="17">
        <v>0.0</v>
      </c>
      <c r="K457" s="13">
        <v>0.0</v>
      </c>
      <c r="L457" s="17">
        <v>0.0</v>
      </c>
      <c r="M457" s="13">
        <v>0.0</v>
      </c>
      <c r="N457" s="17">
        <v>0.0</v>
      </c>
      <c r="O457" s="13">
        <v>0.0</v>
      </c>
      <c r="P457" s="17">
        <v>0.0</v>
      </c>
      <c r="Q457" s="13">
        <v>0.0</v>
      </c>
      <c r="R457" s="17">
        <v>0.0</v>
      </c>
      <c r="S457" s="13">
        <v>0.0</v>
      </c>
      <c r="T457" s="17">
        <v>100.0</v>
      </c>
      <c r="U457" s="13">
        <v>955.82</v>
      </c>
    </row>
    <row r="458" spans="1:21">
      <c r="A458" s="6" t="s">
        <v>675</v>
      </c>
      <c r="B458" s="6" t="s">
        <v>675</v>
      </c>
      <c r="C458" s="6" t="s">
        <v>676</v>
      </c>
      <c r="D458" s="6" t="s">
        <v>27</v>
      </c>
      <c r="E458" s="6" t="s">
        <v>27</v>
      </c>
      <c r="F458" s="12">
        <f>SUM(F459,F460,F461,F462,F463)</f>
        <v>2392.23</v>
      </c>
      <c r="G458" s="16">
        <f>IF($F$699=0,0,(F458/$F$699)*100)</f>
        <v>0.17167027724445</v>
      </c>
      <c r="H458" s="16" t="s">
        <v>27</v>
      </c>
      <c r="I458" s="12" t="s">
        <v>27</v>
      </c>
      <c r="J458" s="16" t="s">
        <v>27</v>
      </c>
      <c r="K458" s="12" t="s">
        <v>27</v>
      </c>
      <c r="L458" s="16" t="s">
        <v>27</v>
      </c>
      <c r="M458" s="12" t="s">
        <v>27</v>
      </c>
      <c r="N458" s="16" t="s">
        <v>27</v>
      </c>
      <c r="O458" s="12" t="s">
        <v>27</v>
      </c>
      <c r="P458" s="16" t="s">
        <v>27</v>
      </c>
      <c r="Q458" s="12" t="s">
        <v>27</v>
      </c>
      <c r="R458" s="16" t="s">
        <v>27</v>
      </c>
      <c r="S458" s="12" t="s">
        <v>27</v>
      </c>
      <c r="T458" s="16" t="s">
        <v>27</v>
      </c>
      <c r="U458" s="12" t="s">
        <v>27</v>
      </c>
    </row>
    <row r="459" spans="1:21">
      <c r="A459" s="7" t="s">
        <v>677</v>
      </c>
      <c r="B459" s="7" t="s">
        <v>678</v>
      </c>
      <c r="C459" s="7" t="s">
        <v>679</v>
      </c>
      <c r="D459" s="7" t="s">
        <v>42</v>
      </c>
      <c r="E459" s="7">
        <v>23.0</v>
      </c>
      <c r="F459" s="13">
        <v>1577.28</v>
      </c>
      <c r="G459" s="17">
        <f>IF($F$699=0,0,(F459/$F$699)*100)</f>
        <v>0.11318815284991</v>
      </c>
      <c r="H459" s="17">
        <v>0.0</v>
      </c>
      <c r="I459" s="13">
        <v>0.0</v>
      </c>
      <c r="J459" s="17">
        <v>0.0</v>
      </c>
      <c r="K459" s="13">
        <v>0.0</v>
      </c>
      <c r="L459" s="17">
        <v>0.0</v>
      </c>
      <c r="M459" s="13">
        <v>0.0</v>
      </c>
      <c r="N459" s="17">
        <v>0.0</v>
      </c>
      <c r="O459" s="13">
        <v>0.0</v>
      </c>
      <c r="P459" s="17">
        <v>0.0</v>
      </c>
      <c r="Q459" s="13">
        <v>0.0</v>
      </c>
      <c r="R459" s="17">
        <v>0.0</v>
      </c>
      <c r="S459" s="13">
        <v>0.0</v>
      </c>
      <c r="T459" s="17">
        <v>100.0</v>
      </c>
      <c r="U459" s="13">
        <v>1577.28</v>
      </c>
    </row>
    <row r="460" spans="1:21">
      <c r="A460" s="7" t="s">
        <v>680</v>
      </c>
      <c r="B460" s="7" t="s">
        <v>633</v>
      </c>
      <c r="C460" s="7" t="s">
        <v>681</v>
      </c>
      <c r="D460" s="7" t="s">
        <v>42</v>
      </c>
      <c r="E460" s="7">
        <v>23.0</v>
      </c>
      <c r="F460" s="13">
        <v>469.41</v>
      </c>
      <c r="G460" s="17">
        <f>IF($F$699=0,0,(F460/$F$699)*100)</f>
        <v>0.033685617537326</v>
      </c>
      <c r="H460" s="17">
        <v>0.0</v>
      </c>
      <c r="I460" s="13">
        <v>0.0</v>
      </c>
      <c r="J460" s="17">
        <v>0.0</v>
      </c>
      <c r="K460" s="13">
        <v>0.0</v>
      </c>
      <c r="L460" s="17">
        <v>0.0</v>
      </c>
      <c r="M460" s="13">
        <v>0.0</v>
      </c>
      <c r="N460" s="17">
        <v>0.0</v>
      </c>
      <c r="O460" s="13">
        <v>0.0</v>
      </c>
      <c r="P460" s="17">
        <v>0.0</v>
      </c>
      <c r="Q460" s="13">
        <v>0.0</v>
      </c>
      <c r="R460" s="17">
        <v>0.0</v>
      </c>
      <c r="S460" s="13">
        <v>0.0</v>
      </c>
      <c r="T460" s="17">
        <v>100.0</v>
      </c>
      <c r="U460" s="13">
        <v>469.41</v>
      </c>
    </row>
    <row r="461" spans="1:21">
      <c r="A461" s="7" t="s">
        <v>682</v>
      </c>
      <c r="B461" s="7" t="s">
        <v>683</v>
      </c>
      <c r="C461" s="7" t="s">
        <v>684</v>
      </c>
      <c r="D461" s="7" t="s">
        <v>35</v>
      </c>
      <c r="E461" s="7">
        <v>4.0</v>
      </c>
      <c r="F461" s="13">
        <v>12.01</v>
      </c>
      <c r="G461" s="17">
        <f>IF($F$699=0,0,(F461/$F$699)*100)</f>
        <v>0.00086185694089024</v>
      </c>
      <c r="H461" s="17">
        <v>0.0</v>
      </c>
      <c r="I461" s="13">
        <v>0.0</v>
      </c>
      <c r="J461" s="17">
        <v>0.0</v>
      </c>
      <c r="K461" s="13">
        <v>0.0</v>
      </c>
      <c r="L461" s="17">
        <v>0.0</v>
      </c>
      <c r="M461" s="13">
        <v>0.0</v>
      </c>
      <c r="N461" s="17">
        <v>0.0</v>
      </c>
      <c r="O461" s="13">
        <v>0.0</v>
      </c>
      <c r="P461" s="17">
        <v>0.0</v>
      </c>
      <c r="Q461" s="13">
        <v>0.0</v>
      </c>
      <c r="R461" s="17">
        <v>0.0</v>
      </c>
      <c r="S461" s="13">
        <v>0.0</v>
      </c>
      <c r="T461" s="17">
        <v>100.0</v>
      </c>
      <c r="U461" s="13">
        <v>12.01</v>
      </c>
    </row>
    <row r="462" spans="1:21">
      <c r="A462" s="7" t="s">
        <v>685</v>
      </c>
      <c r="B462" s="7" t="s">
        <v>686</v>
      </c>
      <c r="C462" s="7" t="s">
        <v>687</v>
      </c>
      <c r="D462" s="7" t="s">
        <v>35</v>
      </c>
      <c r="E462" s="7">
        <v>4.0</v>
      </c>
      <c r="F462" s="13">
        <v>174.69</v>
      </c>
      <c r="G462" s="17">
        <f>IF($F$699=0,0,(F462/$F$699)*100)</f>
        <v>0.012536035720576</v>
      </c>
      <c r="H462" s="17">
        <v>0.0</v>
      </c>
      <c r="I462" s="13">
        <v>0.0</v>
      </c>
      <c r="J462" s="17">
        <v>0.0</v>
      </c>
      <c r="K462" s="13">
        <v>0.0</v>
      </c>
      <c r="L462" s="17">
        <v>0.0</v>
      </c>
      <c r="M462" s="13">
        <v>0.0</v>
      </c>
      <c r="N462" s="17">
        <v>0.0</v>
      </c>
      <c r="O462" s="13">
        <v>0.0</v>
      </c>
      <c r="P462" s="17">
        <v>0.0</v>
      </c>
      <c r="Q462" s="13">
        <v>0.0</v>
      </c>
      <c r="R462" s="17">
        <v>0.0</v>
      </c>
      <c r="S462" s="13">
        <v>0.0</v>
      </c>
      <c r="T462" s="17">
        <v>100.0</v>
      </c>
      <c r="U462" s="13">
        <v>174.69</v>
      </c>
    </row>
    <row r="463" spans="1:21">
      <c r="A463" s="7" t="s">
        <v>688</v>
      </c>
      <c r="B463" s="7" t="s">
        <v>689</v>
      </c>
      <c r="C463" s="7" t="s">
        <v>690</v>
      </c>
      <c r="D463" s="7" t="s">
        <v>42</v>
      </c>
      <c r="E463" s="7">
        <v>23.0</v>
      </c>
      <c r="F463" s="13">
        <v>158.84</v>
      </c>
      <c r="G463" s="17">
        <f>IF($F$699=0,0,(F463/$F$699)*100)</f>
        <v>0.011398614195754</v>
      </c>
      <c r="H463" s="17">
        <v>0.0</v>
      </c>
      <c r="I463" s="13">
        <v>0.0</v>
      </c>
      <c r="J463" s="17">
        <v>0.0</v>
      </c>
      <c r="K463" s="13">
        <v>0.0</v>
      </c>
      <c r="L463" s="17">
        <v>0.0</v>
      </c>
      <c r="M463" s="13">
        <v>0.0</v>
      </c>
      <c r="N463" s="17">
        <v>0.0</v>
      </c>
      <c r="O463" s="13">
        <v>0.0</v>
      </c>
      <c r="P463" s="17">
        <v>0.0</v>
      </c>
      <c r="Q463" s="13">
        <v>0.0</v>
      </c>
      <c r="R463" s="17">
        <v>0.0</v>
      </c>
      <c r="S463" s="13">
        <v>0.0</v>
      </c>
      <c r="T463" s="17">
        <v>100.0</v>
      </c>
      <c r="U463" s="13">
        <v>158.84</v>
      </c>
    </row>
    <row r="464" spans="1:21">
      <c r="A464" s="6" t="s">
        <v>691</v>
      </c>
      <c r="B464" s="6" t="s">
        <v>691</v>
      </c>
      <c r="C464" s="6" t="s">
        <v>692</v>
      </c>
      <c r="D464" s="6" t="s">
        <v>27</v>
      </c>
      <c r="E464" s="6" t="s">
        <v>27</v>
      </c>
      <c r="F464" s="12">
        <f>SUM(F465,F477)</f>
        <v>11825.3</v>
      </c>
      <c r="G464" s="16">
        <f>IF($F$699=0,0,(F464/$F$699)*100)</f>
        <v>0.84860257144957</v>
      </c>
      <c r="H464" s="16" t="s">
        <v>27</v>
      </c>
      <c r="I464" s="12" t="s">
        <v>27</v>
      </c>
      <c r="J464" s="16" t="s">
        <v>27</v>
      </c>
      <c r="K464" s="12" t="s">
        <v>27</v>
      </c>
      <c r="L464" s="16" t="s">
        <v>27</v>
      </c>
      <c r="M464" s="12" t="s">
        <v>27</v>
      </c>
      <c r="N464" s="16" t="s">
        <v>27</v>
      </c>
      <c r="O464" s="12" t="s">
        <v>27</v>
      </c>
      <c r="P464" s="16" t="s">
        <v>27</v>
      </c>
      <c r="Q464" s="12" t="s">
        <v>27</v>
      </c>
      <c r="R464" s="16" t="s">
        <v>27</v>
      </c>
      <c r="S464" s="12" t="s">
        <v>27</v>
      </c>
      <c r="T464" s="16" t="s">
        <v>27</v>
      </c>
      <c r="U464" s="12" t="s">
        <v>27</v>
      </c>
    </row>
    <row r="465" spans="1:21">
      <c r="A465" s="6" t="s">
        <v>693</v>
      </c>
      <c r="B465" s="6" t="s">
        <v>693</v>
      </c>
      <c r="C465" s="6" t="s">
        <v>414</v>
      </c>
      <c r="D465" s="6" t="s">
        <v>27</v>
      </c>
      <c r="E465" s="6" t="s">
        <v>27</v>
      </c>
      <c r="F465" s="12">
        <f>SUM(F466,F467,F468,F469,F470,F471,F472,F473,F474,F475,F476)</f>
        <v>9432.1</v>
      </c>
      <c r="G465" s="16">
        <f>IF($F$699=0,0,(F465/$F$699)*100)</f>
        <v>0.67686268544304</v>
      </c>
      <c r="H465" s="16" t="s">
        <v>27</v>
      </c>
      <c r="I465" s="12" t="s">
        <v>27</v>
      </c>
      <c r="J465" s="16" t="s">
        <v>27</v>
      </c>
      <c r="K465" s="12" t="s">
        <v>27</v>
      </c>
      <c r="L465" s="16" t="s">
        <v>27</v>
      </c>
      <c r="M465" s="12" t="s">
        <v>27</v>
      </c>
      <c r="N465" s="16" t="s">
        <v>27</v>
      </c>
      <c r="O465" s="12" t="s">
        <v>27</v>
      </c>
      <c r="P465" s="16" t="s">
        <v>27</v>
      </c>
      <c r="Q465" s="12" t="s">
        <v>27</v>
      </c>
      <c r="R465" s="16" t="s">
        <v>27</v>
      </c>
      <c r="S465" s="12" t="s">
        <v>27</v>
      </c>
      <c r="T465" s="16" t="s">
        <v>27</v>
      </c>
      <c r="U465" s="12" t="s">
        <v>27</v>
      </c>
    </row>
    <row r="466" spans="1:21">
      <c r="A466" s="7" t="s">
        <v>694</v>
      </c>
      <c r="B466" s="7" t="s">
        <v>48</v>
      </c>
      <c r="C466" s="7" t="s">
        <v>78</v>
      </c>
      <c r="D466" s="7" t="s">
        <v>42</v>
      </c>
      <c r="E466" s="7">
        <v>46.33</v>
      </c>
      <c r="F466" s="13">
        <v>433.28</v>
      </c>
      <c r="G466" s="17">
        <f>IF($F$699=0,0,(F466/$F$699)*100)</f>
        <v>0.031092870553616</v>
      </c>
      <c r="H466" s="17">
        <v>100.0</v>
      </c>
      <c r="I466" s="13">
        <v>433.28</v>
      </c>
      <c r="J466" s="17">
        <v>0.0</v>
      </c>
      <c r="K466" s="13">
        <v>0.0</v>
      </c>
      <c r="L466" s="17">
        <v>0.0</v>
      </c>
      <c r="M466" s="13">
        <v>0.0</v>
      </c>
      <c r="N466" s="17">
        <v>0.0</v>
      </c>
      <c r="O466" s="13">
        <v>0.0</v>
      </c>
      <c r="P466" s="17">
        <v>0.0</v>
      </c>
      <c r="Q466" s="13">
        <v>0.0</v>
      </c>
      <c r="R466" s="17">
        <v>0.0</v>
      </c>
      <c r="S466" s="13">
        <v>0.0</v>
      </c>
      <c r="T466" s="17">
        <v>0.0</v>
      </c>
      <c r="U466" s="13">
        <v>0.0</v>
      </c>
    </row>
    <row r="467" spans="1:21">
      <c r="A467" s="7" t="s">
        <v>695</v>
      </c>
      <c r="B467" s="7" t="s">
        <v>51</v>
      </c>
      <c r="C467" s="7" t="s">
        <v>80</v>
      </c>
      <c r="D467" s="7" t="s">
        <v>53</v>
      </c>
      <c r="E467" s="7">
        <v>1.39</v>
      </c>
      <c r="F467" s="13">
        <v>17.97</v>
      </c>
      <c r="G467" s="17">
        <f>IF($F$699=0,0,(F467/$F$699)*100)</f>
        <v>0.0012895561388674</v>
      </c>
      <c r="H467" s="17">
        <v>100.0</v>
      </c>
      <c r="I467" s="13">
        <v>17.97</v>
      </c>
      <c r="J467" s="17">
        <v>0.0</v>
      </c>
      <c r="K467" s="13">
        <v>0.0</v>
      </c>
      <c r="L467" s="17">
        <v>0.0</v>
      </c>
      <c r="M467" s="13">
        <v>0.0</v>
      </c>
      <c r="N467" s="17">
        <v>0.0</v>
      </c>
      <c r="O467" s="13">
        <v>0.0</v>
      </c>
      <c r="P467" s="17">
        <v>0.0</v>
      </c>
      <c r="Q467" s="13">
        <v>0.0</v>
      </c>
      <c r="R467" s="17">
        <v>0.0</v>
      </c>
      <c r="S467" s="13">
        <v>0.0</v>
      </c>
      <c r="T467" s="17">
        <v>0.0</v>
      </c>
      <c r="U467" s="13">
        <v>0.0</v>
      </c>
    </row>
    <row r="468" spans="1:21">
      <c r="A468" s="7" t="s">
        <v>696</v>
      </c>
      <c r="B468" s="7" t="s">
        <v>55</v>
      </c>
      <c r="C468" s="7" t="s">
        <v>82</v>
      </c>
      <c r="D468" s="7" t="s">
        <v>57</v>
      </c>
      <c r="E468" s="7">
        <v>13.9</v>
      </c>
      <c r="F468" s="13">
        <v>55.3</v>
      </c>
      <c r="G468" s="17">
        <f>IF($F$699=0,0,(F468/$F$699)*100)</f>
        <v>0.0039684170550567</v>
      </c>
      <c r="H468" s="17">
        <v>100.0</v>
      </c>
      <c r="I468" s="13">
        <v>55.3</v>
      </c>
      <c r="J468" s="17">
        <v>0.0</v>
      </c>
      <c r="K468" s="13">
        <v>0.0</v>
      </c>
      <c r="L468" s="17">
        <v>0.0</v>
      </c>
      <c r="M468" s="13">
        <v>0.0</v>
      </c>
      <c r="N468" s="17">
        <v>0.0</v>
      </c>
      <c r="O468" s="13">
        <v>0.0</v>
      </c>
      <c r="P468" s="17">
        <v>0.0</v>
      </c>
      <c r="Q468" s="13">
        <v>0.0</v>
      </c>
      <c r="R468" s="17">
        <v>0.0</v>
      </c>
      <c r="S468" s="13">
        <v>0.0</v>
      </c>
      <c r="T468" s="17">
        <v>0.0</v>
      </c>
      <c r="U468" s="13">
        <v>0.0</v>
      </c>
    </row>
    <row r="469" spans="1:21">
      <c r="A469" s="7" t="s">
        <v>697</v>
      </c>
      <c r="B469" s="7" t="s">
        <v>59</v>
      </c>
      <c r="C469" s="7" t="s">
        <v>84</v>
      </c>
      <c r="D469" s="7" t="s">
        <v>42</v>
      </c>
      <c r="E469" s="7">
        <v>54.91</v>
      </c>
      <c r="F469" s="13">
        <v>121.43</v>
      </c>
      <c r="G469" s="17">
        <f>IF($F$699=0,0,(F469/$F$699)*100)</f>
        <v>0.0087140123507329</v>
      </c>
      <c r="H469" s="17">
        <v>100.0</v>
      </c>
      <c r="I469" s="13">
        <v>121.43</v>
      </c>
      <c r="J469" s="17">
        <v>0.0</v>
      </c>
      <c r="K469" s="13">
        <v>0.0</v>
      </c>
      <c r="L469" s="17">
        <v>0.0</v>
      </c>
      <c r="M469" s="13">
        <v>0.0</v>
      </c>
      <c r="N469" s="17">
        <v>0.0</v>
      </c>
      <c r="O469" s="13">
        <v>0.0</v>
      </c>
      <c r="P469" s="17">
        <v>0.0</v>
      </c>
      <c r="Q469" s="13">
        <v>0.0</v>
      </c>
      <c r="R469" s="17">
        <v>0.0</v>
      </c>
      <c r="S469" s="13">
        <v>0.0</v>
      </c>
      <c r="T469" s="17">
        <v>0.0</v>
      </c>
      <c r="U469" s="13">
        <v>0.0</v>
      </c>
    </row>
    <row r="470" spans="1:21">
      <c r="A470" s="7" t="s">
        <v>698</v>
      </c>
      <c r="B470" s="7" t="s">
        <v>68</v>
      </c>
      <c r="C470" s="7" t="s">
        <v>121</v>
      </c>
      <c r="D470" s="7" t="s">
        <v>42</v>
      </c>
      <c r="E470" s="7">
        <v>54.91</v>
      </c>
      <c r="F470" s="13">
        <v>299.17</v>
      </c>
      <c r="G470" s="17">
        <f>IF($F$699=0,0,(F470/$F$699)*100)</f>
        <v>0.021468920983025</v>
      </c>
      <c r="H470" s="17">
        <v>100.0</v>
      </c>
      <c r="I470" s="13">
        <v>299.17</v>
      </c>
      <c r="J470" s="17">
        <v>0.0</v>
      </c>
      <c r="K470" s="13">
        <v>0.0</v>
      </c>
      <c r="L470" s="17">
        <v>0.0</v>
      </c>
      <c r="M470" s="13">
        <v>0.0</v>
      </c>
      <c r="N470" s="17">
        <v>0.0</v>
      </c>
      <c r="O470" s="13">
        <v>0.0</v>
      </c>
      <c r="P470" s="17">
        <v>0.0</v>
      </c>
      <c r="Q470" s="13">
        <v>0.0</v>
      </c>
      <c r="R470" s="17">
        <v>0.0</v>
      </c>
      <c r="S470" s="13">
        <v>0.0</v>
      </c>
      <c r="T470" s="17">
        <v>0.0</v>
      </c>
      <c r="U470" s="13">
        <v>0.0</v>
      </c>
    </row>
    <row r="471" spans="1:21">
      <c r="A471" s="7" t="s">
        <v>699</v>
      </c>
      <c r="B471" s="7" t="s">
        <v>618</v>
      </c>
      <c r="C471" s="7" t="s">
        <v>619</v>
      </c>
      <c r="D471" s="7" t="s">
        <v>42</v>
      </c>
      <c r="E471" s="7">
        <v>54.91</v>
      </c>
      <c r="F471" s="13">
        <v>924.61</v>
      </c>
      <c r="G471" s="17">
        <f>IF($F$699=0,0,(F471/$F$699)*100)</f>
        <v>0.066351502590885</v>
      </c>
      <c r="H471" s="17">
        <v>0.0</v>
      </c>
      <c r="I471" s="13">
        <v>0.0</v>
      </c>
      <c r="J471" s="17">
        <v>0.0</v>
      </c>
      <c r="K471" s="13">
        <v>0.0</v>
      </c>
      <c r="L471" s="17">
        <v>0.0</v>
      </c>
      <c r="M471" s="13">
        <v>0.0</v>
      </c>
      <c r="N471" s="17">
        <v>0.0</v>
      </c>
      <c r="O471" s="13">
        <v>0.0</v>
      </c>
      <c r="P471" s="17">
        <v>0.0</v>
      </c>
      <c r="Q471" s="13">
        <v>0.0</v>
      </c>
      <c r="R471" s="17">
        <v>0.0</v>
      </c>
      <c r="S471" s="13">
        <v>0.0</v>
      </c>
      <c r="T471" s="17">
        <v>100.0</v>
      </c>
      <c r="U471" s="13">
        <v>924.61</v>
      </c>
    </row>
    <row r="472" spans="1:21">
      <c r="A472" s="7" t="s">
        <v>700</v>
      </c>
      <c r="B472" s="7" t="s">
        <v>108</v>
      </c>
      <c r="C472" s="7" t="s">
        <v>109</v>
      </c>
      <c r="D472" s="7" t="s">
        <v>42</v>
      </c>
      <c r="E472" s="7">
        <v>46.33</v>
      </c>
      <c r="F472" s="13">
        <v>345.14</v>
      </c>
      <c r="G472" s="17">
        <f>IF($F$699=0,0,(F472/$F$699)*100)</f>
        <v>0.024767802213061</v>
      </c>
      <c r="H472" s="17">
        <v>0.0</v>
      </c>
      <c r="I472" s="13">
        <v>0.0</v>
      </c>
      <c r="J472" s="17">
        <v>0.0</v>
      </c>
      <c r="K472" s="13">
        <v>0.0</v>
      </c>
      <c r="L472" s="17">
        <v>0.0</v>
      </c>
      <c r="M472" s="13">
        <v>0.0</v>
      </c>
      <c r="N472" s="17">
        <v>0.0</v>
      </c>
      <c r="O472" s="13">
        <v>0.0</v>
      </c>
      <c r="P472" s="17">
        <v>0.0</v>
      </c>
      <c r="Q472" s="13">
        <v>0.0</v>
      </c>
      <c r="R472" s="17">
        <v>0.0</v>
      </c>
      <c r="S472" s="13">
        <v>0.0</v>
      </c>
      <c r="T472" s="17">
        <v>100.0</v>
      </c>
      <c r="U472" s="13">
        <v>345.14</v>
      </c>
    </row>
    <row r="473" spans="1:21">
      <c r="A473" s="7" t="s">
        <v>701</v>
      </c>
      <c r="B473" s="7" t="s">
        <v>246</v>
      </c>
      <c r="C473" s="7" t="s">
        <v>247</v>
      </c>
      <c r="D473" s="7" t="s">
        <v>42</v>
      </c>
      <c r="E473" s="7">
        <v>46.33</v>
      </c>
      <c r="F473" s="13">
        <v>5383.06</v>
      </c>
      <c r="G473" s="17">
        <f>IF($F$699=0,0,(F473/$F$699)*100)</f>
        <v>0.38629705447366</v>
      </c>
      <c r="H473" s="17">
        <v>0.0</v>
      </c>
      <c r="I473" s="13">
        <v>0.0</v>
      </c>
      <c r="J473" s="17">
        <v>0.0</v>
      </c>
      <c r="K473" s="13">
        <v>0.0</v>
      </c>
      <c r="L473" s="17">
        <v>0.0</v>
      </c>
      <c r="M473" s="13">
        <v>0.0</v>
      </c>
      <c r="N473" s="17">
        <v>0.0</v>
      </c>
      <c r="O473" s="13">
        <v>0.0</v>
      </c>
      <c r="P473" s="17">
        <v>0.0</v>
      </c>
      <c r="Q473" s="13">
        <v>0.0</v>
      </c>
      <c r="R473" s="17">
        <v>0.0</v>
      </c>
      <c r="S473" s="13">
        <v>0.0</v>
      </c>
      <c r="T473" s="17">
        <v>100.0</v>
      </c>
      <c r="U473" s="13">
        <v>5383.06</v>
      </c>
    </row>
    <row r="474" spans="1:21">
      <c r="A474" s="7" t="s">
        <v>702</v>
      </c>
      <c r="B474" s="7" t="s">
        <v>667</v>
      </c>
      <c r="C474" s="7" t="s">
        <v>668</v>
      </c>
      <c r="D474" s="7" t="s">
        <v>42</v>
      </c>
      <c r="E474" s="7">
        <v>39.72</v>
      </c>
      <c r="F474" s="13">
        <v>524.57</v>
      </c>
      <c r="G474" s="17">
        <f>IF($F$699=0,0,(F474/$F$699)*100)</f>
        <v>0.037643987966927</v>
      </c>
      <c r="H474" s="17">
        <v>0.0</v>
      </c>
      <c r="I474" s="13">
        <v>0.0</v>
      </c>
      <c r="J474" s="17">
        <v>0.0</v>
      </c>
      <c r="K474" s="13">
        <v>0.0</v>
      </c>
      <c r="L474" s="17">
        <v>0.0</v>
      </c>
      <c r="M474" s="13">
        <v>0.0</v>
      </c>
      <c r="N474" s="17">
        <v>0.0</v>
      </c>
      <c r="O474" s="13">
        <v>0.0</v>
      </c>
      <c r="P474" s="17">
        <v>0.0</v>
      </c>
      <c r="Q474" s="13">
        <v>0.0</v>
      </c>
      <c r="R474" s="17">
        <v>0.0</v>
      </c>
      <c r="S474" s="13">
        <v>0.0</v>
      </c>
      <c r="T474" s="17">
        <v>100.0</v>
      </c>
      <c r="U474" s="13">
        <v>524.57</v>
      </c>
    </row>
    <row r="475" spans="1:21">
      <c r="A475" s="7" t="s">
        <v>703</v>
      </c>
      <c r="B475" s="7" t="s">
        <v>670</v>
      </c>
      <c r="C475" s="7" t="s">
        <v>671</v>
      </c>
      <c r="D475" s="7" t="s">
        <v>42</v>
      </c>
      <c r="E475" s="7">
        <v>54.91</v>
      </c>
      <c r="F475" s="13">
        <v>371.75</v>
      </c>
      <c r="G475" s="17">
        <f>IF($F$699=0,0,(F475/$F$699)*100)</f>
        <v>0.026677378665774</v>
      </c>
      <c r="H475" s="17">
        <v>0.0</v>
      </c>
      <c r="I475" s="13">
        <v>0.0</v>
      </c>
      <c r="J475" s="17">
        <v>0.0</v>
      </c>
      <c r="K475" s="13">
        <v>0.0</v>
      </c>
      <c r="L475" s="17">
        <v>0.0</v>
      </c>
      <c r="M475" s="13">
        <v>0.0</v>
      </c>
      <c r="N475" s="17">
        <v>0.0</v>
      </c>
      <c r="O475" s="13">
        <v>0.0</v>
      </c>
      <c r="P475" s="17">
        <v>0.0</v>
      </c>
      <c r="Q475" s="13">
        <v>0.0</v>
      </c>
      <c r="R475" s="17">
        <v>0.0</v>
      </c>
      <c r="S475" s="13">
        <v>0.0</v>
      </c>
      <c r="T475" s="17">
        <v>100.0</v>
      </c>
      <c r="U475" s="13">
        <v>371.75</v>
      </c>
    </row>
    <row r="476" spans="1:21">
      <c r="A476" s="7" t="s">
        <v>704</v>
      </c>
      <c r="B476" s="7" t="s">
        <v>673</v>
      </c>
      <c r="C476" s="7" t="s">
        <v>674</v>
      </c>
      <c r="D476" s="7" t="s">
        <v>42</v>
      </c>
      <c r="E476" s="7">
        <v>54.91</v>
      </c>
      <c r="F476" s="13">
        <v>955.82</v>
      </c>
      <c r="G476" s="17">
        <f>IF($F$699=0,0,(F476/$F$699)*100)</f>
        <v>0.068591182451433</v>
      </c>
      <c r="H476" s="17">
        <v>0.0</v>
      </c>
      <c r="I476" s="13">
        <v>0.0</v>
      </c>
      <c r="J476" s="17">
        <v>0.0</v>
      </c>
      <c r="K476" s="13">
        <v>0.0</v>
      </c>
      <c r="L476" s="17">
        <v>0.0</v>
      </c>
      <c r="M476" s="13">
        <v>0.0</v>
      </c>
      <c r="N476" s="17">
        <v>0.0</v>
      </c>
      <c r="O476" s="13">
        <v>0.0</v>
      </c>
      <c r="P476" s="17">
        <v>0.0</v>
      </c>
      <c r="Q476" s="13">
        <v>0.0</v>
      </c>
      <c r="R476" s="17">
        <v>0.0</v>
      </c>
      <c r="S476" s="13">
        <v>0.0</v>
      </c>
      <c r="T476" s="17">
        <v>100.0</v>
      </c>
      <c r="U476" s="13">
        <v>955.82</v>
      </c>
    </row>
    <row r="477" spans="1:21">
      <c r="A477" s="6" t="s">
        <v>705</v>
      </c>
      <c r="B477" s="6" t="s">
        <v>705</v>
      </c>
      <c r="C477" s="6" t="s">
        <v>676</v>
      </c>
      <c r="D477" s="6" t="s">
        <v>27</v>
      </c>
      <c r="E477" s="6" t="s">
        <v>27</v>
      </c>
      <c r="F477" s="12">
        <f>SUM(F478,F479,F480,F481,F482)</f>
        <v>2393.2</v>
      </c>
      <c r="G477" s="16">
        <f>IF($F$699=0,0,(F477/$F$699)*100)</f>
        <v>0.17173988600654</v>
      </c>
      <c r="H477" s="16" t="s">
        <v>27</v>
      </c>
      <c r="I477" s="12" t="s">
        <v>27</v>
      </c>
      <c r="J477" s="16" t="s">
        <v>27</v>
      </c>
      <c r="K477" s="12" t="s">
        <v>27</v>
      </c>
      <c r="L477" s="16" t="s">
        <v>27</v>
      </c>
      <c r="M477" s="12" t="s">
        <v>27</v>
      </c>
      <c r="N477" s="16" t="s">
        <v>27</v>
      </c>
      <c r="O477" s="12" t="s">
        <v>27</v>
      </c>
      <c r="P477" s="16" t="s">
        <v>27</v>
      </c>
      <c r="Q477" s="12" t="s">
        <v>27</v>
      </c>
      <c r="R477" s="16" t="s">
        <v>27</v>
      </c>
      <c r="S477" s="12" t="s">
        <v>27</v>
      </c>
      <c r="T477" s="16" t="s">
        <v>27</v>
      </c>
      <c r="U477" s="12" t="s">
        <v>27</v>
      </c>
    </row>
    <row r="478" spans="1:21">
      <c r="A478" s="7" t="s">
        <v>706</v>
      </c>
      <c r="B478" s="7" t="s">
        <v>678</v>
      </c>
      <c r="C478" s="7" t="s">
        <v>679</v>
      </c>
      <c r="D478" s="7" t="s">
        <v>42</v>
      </c>
      <c r="E478" s="7">
        <v>23.01</v>
      </c>
      <c r="F478" s="13">
        <v>1577.97</v>
      </c>
      <c r="G478" s="17">
        <f>IF($F$699=0,0,(F478/$F$699)*100)</f>
        <v>0.11323766836108</v>
      </c>
      <c r="H478" s="17">
        <v>0.0</v>
      </c>
      <c r="I478" s="13">
        <v>0.0</v>
      </c>
      <c r="J478" s="17">
        <v>0.0</v>
      </c>
      <c r="K478" s="13">
        <v>0.0</v>
      </c>
      <c r="L478" s="17">
        <v>0.0</v>
      </c>
      <c r="M478" s="13">
        <v>0.0</v>
      </c>
      <c r="N478" s="17">
        <v>0.0</v>
      </c>
      <c r="O478" s="13">
        <v>0.0</v>
      </c>
      <c r="P478" s="17">
        <v>0.0</v>
      </c>
      <c r="Q478" s="13">
        <v>0.0</v>
      </c>
      <c r="R478" s="17">
        <v>0.0</v>
      </c>
      <c r="S478" s="13">
        <v>0.0</v>
      </c>
      <c r="T478" s="17">
        <v>100.0</v>
      </c>
      <c r="U478" s="13">
        <v>1577.97</v>
      </c>
    </row>
    <row r="479" spans="1:21">
      <c r="A479" s="7" t="s">
        <v>707</v>
      </c>
      <c r="B479" s="7" t="s">
        <v>633</v>
      </c>
      <c r="C479" s="7" t="s">
        <v>681</v>
      </c>
      <c r="D479" s="7" t="s">
        <v>42</v>
      </c>
      <c r="E479" s="7">
        <v>23.01</v>
      </c>
      <c r="F479" s="13">
        <v>469.62</v>
      </c>
      <c r="G479" s="17">
        <f>IF($F$699=0,0,(F479/$F$699)*100)</f>
        <v>0.03370068747551</v>
      </c>
      <c r="H479" s="17">
        <v>0.0</v>
      </c>
      <c r="I479" s="13">
        <v>0.0</v>
      </c>
      <c r="J479" s="17">
        <v>0.0</v>
      </c>
      <c r="K479" s="13">
        <v>0.0</v>
      </c>
      <c r="L479" s="17">
        <v>0.0</v>
      </c>
      <c r="M479" s="13">
        <v>0.0</v>
      </c>
      <c r="N479" s="17">
        <v>0.0</v>
      </c>
      <c r="O479" s="13">
        <v>0.0</v>
      </c>
      <c r="P479" s="17">
        <v>0.0</v>
      </c>
      <c r="Q479" s="13">
        <v>0.0</v>
      </c>
      <c r="R479" s="17">
        <v>0.0</v>
      </c>
      <c r="S479" s="13">
        <v>0.0</v>
      </c>
      <c r="T479" s="17">
        <v>100.0</v>
      </c>
      <c r="U479" s="13">
        <v>469.62</v>
      </c>
    </row>
    <row r="480" spans="1:21">
      <c r="A480" s="7" t="s">
        <v>708</v>
      </c>
      <c r="B480" s="7" t="s">
        <v>683</v>
      </c>
      <c r="C480" s="7" t="s">
        <v>684</v>
      </c>
      <c r="D480" s="7" t="s">
        <v>35</v>
      </c>
      <c r="E480" s="7">
        <v>4.0</v>
      </c>
      <c r="F480" s="13">
        <v>12.01</v>
      </c>
      <c r="G480" s="17">
        <f>IF($F$699=0,0,(F480/$F$699)*100)</f>
        <v>0.00086185694089024</v>
      </c>
      <c r="H480" s="17">
        <v>0.0</v>
      </c>
      <c r="I480" s="13">
        <v>0.0</v>
      </c>
      <c r="J480" s="17">
        <v>0.0</v>
      </c>
      <c r="K480" s="13">
        <v>0.0</v>
      </c>
      <c r="L480" s="17">
        <v>0.0</v>
      </c>
      <c r="M480" s="13">
        <v>0.0</v>
      </c>
      <c r="N480" s="17">
        <v>0.0</v>
      </c>
      <c r="O480" s="13">
        <v>0.0</v>
      </c>
      <c r="P480" s="17">
        <v>0.0</v>
      </c>
      <c r="Q480" s="13">
        <v>0.0</v>
      </c>
      <c r="R480" s="17">
        <v>0.0</v>
      </c>
      <c r="S480" s="13">
        <v>0.0</v>
      </c>
      <c r="T480" s="17">
        <v>100.0</v>
      </c>
      <c r="U480" s="13">
        <v>12.01</v>
      </c>
    </row>
    <row r="481" spans="1:21">
      <c r="A481" s="7" t="s">
        <v>709</v>
      </c>
      <c r="B481" s="7" t="s">
        <v>686</v>
      </c>
      <c r="C481" s="7" t="s">
        <v>687</v>
      </c>
      <c r="D481" s="7" t="s">
        <v>35</v>
      </c>
      <c r="E481" s="7">
        <v>4.0</v>
      </c>
      <c r="F481" s="13">
        <v>174.69</v>
      </c>
      <c r="G481" s="17">
        <f>IF($F$699=0,0,(F481/$F$699)*100)</f>
        <v>0.012536035720576</v>
      </c>
      <c r="H481" s="17">
        <v>0.0</v>
      </c>
      <c r="I481" s="13">
        <v>0.0</v>
      </c>
      <c r="J481" s="17">
        <v>0.0</v>
      </c>
      <c r="K481" s="13">
        <v>0.0</v>
      </c>
      <c r="L481" s="17">
        <v>0.0</v>
      </c>
      <c r="M481" s="13">
        <v>0.0</v>
      </c>
      <c r="N481" s="17">
        <v>0.0</v>
      </c>
      <c r="O481" s="13">
        <v>0.0</v>
      </c>
      <c r="P481" s="17">
        <v>0.0</v>
      </c>
      <c r="Q481" s="13">
        <v>0.0</v>
      </c>
      <c r="R481" s="17">
        <v>0.0</v>
      </c>
      <c r="S481" s="13">
        <v>0.0</v>
      </c>
      <c r="T481" s="17">
        <v>100.0</v>
      </c>
      <c r="U481" s="13">
        <v>174.69</v>
      </c>
    </row>
    <row r="482" spans="1:21">
      <c r="A482" s="7" t="s">
        <v>710</v>
      </c>
      <c r="B482" s="7" t="s">
        <v>689</v>
      </c>
      <c r="C482" s="7" t="s">
        <v>690</v>
      </c>
      <c r="D482" s="7" t="s">
        <v>42</v>
      </c>
      <c r="E482" s="7">
        <v>23.01</v>
      </c>
      <c r="F482" s="13">
        <v>158.91</v>
      </c>
      <c r="G482" s="17">
        <f>IF($F$699=0,0,(F482/$F$699)*100)</f>
        <v>0.011403637508482</v>
      </c>
      <c r="H482" s="17">
        <v>0.0</v>
      </c>
      <c r="I482" s="13">
        <v>0.0</v>
      </c>
      <c r="J482" s="17">
        <v>0.0</v>
      </c>
      <c r="K482" s="13">
        <v>0.0</v>
      </c>
      <c r="L482" s="17">
        <v>0.0</v>
      </c>
      <c r="M482" s="13">
        <v>0.0</v>
      </c>
      <c r="N482" s="17">
        <v>0.0</v>
      </c>
      <c r="O482" s="13">
        <v>0.0</v>
      </c>
      <c r="P482" s="17">
        <v>0.0</v>
      </c>
      <c r="Q482" s="13">
        <v>0.0</v>
      </c>
      <c r="R482" s="17">
        <v>0.0</v>
      </c>
      <c r="S482" s="13">
        <v>0.0</v>
      </c>
      <c r="T482" s="17">
        <v>100.0</v>
      </c>
      <c r="U482" s="13">
        <v>158.91</v>
      </c>
    </row>
    <row r="483" spans="1:21">
      <c r="A483" s="6" t="s">
        <v>711</v>
      </c>
      <c r="B483" s="6" t="s">
        <v>711</v>
      </c>
      <c r="C483" s="6" t="s">
        <v>712</v>
      </c>
      <c r="D483" s="6" t="s">
        <v>27</v>
      </c>
      <c r="E483" s="6" t="s">
        <v>27</v>
      </c>
      <c r="F483" s="12">
        <f>SUM(F484,F491)</f>
        <v>5589.58</v>
      </c>
      <c r="G483" s="16">
        <f>IF($F$699=0,0,(F483/$F$699)*100)</f>
        <v>0.40111726225323</v>
      </c>
      <c r="H483" s="16" t="s">
        <v>27</v>
      </c>
      <c r="I483" s="12" t="s">
        <v>27</v>
      </c>
      <c r="J483" s="16" t="s">
        <v>27</v>
      </c>
      <c r="K483" s="12" t="s">
        <v>27</v>
      </c>
      <c r="L483" s="16" t="s">
        <v>27</v>
      </c>
      <c r="M483" s="12" t="s">
        <v>27</v>
      </c>
      <c r="N483" s="16" t="s">
        <v>27</v>
      </c>
      <c r="O483" s="12" t="s">
        <v>27</v>
      </c>
      <c r="P483" s="16" t="s">
        <v>27</v>
      </c>
      <c r="Q483" s="12" t="s">
        <v>27</v>
      </c>
      <c r="R483" s="16" t="s">
        <v>27</v>
      </c>
      <c r="S483" s="12" t="s">
        <v>27</v>
      </c>
      <c r="T483" s="16" t="s">
        <v>27</v>
      </c>
      <c r="U483" s="12" t="s">
        <v>27</v>
      </c>
    </row>
    <row r="484" spans="1:21">
      <c r="A484" s="6" t="s">
        <v>713</v>
      </c>
      <c r="B484" s="6" t="s">
        <v>713</v>
      </c>
      <c r="C484" s="6" t="s">
        <v>414</v>
      </c>
      <c r="D484" s="6" t="s">
        <v>27</v>
      </c>
      <c r="E484" s="6" t="s">
        <v>27</v>
      </c>
      <c r="F484" s="12">
        <f>SUM(F485,F486,F487,F488,F489,F490)</f>
        <v>3197.35</v>
      </c>
      <c r="G484" s="16">
        <f>IF($F$699=0,0,(F484/$F$699)*100)</f>
        <v>0.22944698500878</v>
      </c>
      <c r="H484" s="16" t="s">
        <v>27</v>
      </c>
      <c r="I484" s="12" t="s">
        <v>27</v>
      </c>
      <c r="J484" s="16" t="s">
        <v>27</v>
      </c>
      <c r="K484" s="12" t="s">
        <v>27</v>
      </c>
      <c r="L484" s="16" t="s">
        <v>27</v>
      </c>
      <c r="M484" s="12" t="s">
        <v>27</v>
      </c>
      <c r="N484" s="16" t="s">
        <v>27</v>
      </c>
      <c r="O484" s="12" t="s">
        <v>27</v>
      </c>
      <c r="P484" s="16" t="s">
        <v>27</v>
      </c>
      <c r="Q484" s="12" t="s">
        <v>27</v>
      </c>
      <c r="R484" s="16" t="s">
        <v>27</v>
      </c>
      <c r="S484" s="12" t="s">
        <v>27</v>
      </c>
      <c r="T484" s="16" t="s">
        <v>27</v>
      </c>
      <c r="U484" s="12" t="s">
        <v>27</v>
      </c>
    </row>
    <row r="485" spans="1:21">
      <c r="A485" s="7" t="s">
        <v>714</v>
      </c>
      <c r="B485" s="7" t="s">
        <v>59</v>
      </c>
      <c r="C485" s="7" t="s">
        <v>84</v>
      </c>
      <c r="D485" s="7" t="s">
        <v>42</v>
      </c>
      <c r="E485" s="7">
        <v>54.91</v>
      </c>
      <c r="F485" s="13">
        <v>121.43</v>
      </c>
      <c r="G485" s="17">
        <f>IF($F$699=0,0,(F485/$F$699)*100)</f>
        <v>0.0087140123507329</v>
      </c>
      <c r="H485" s="17">
        <v>100.0</v>
      </c>
      <c r="I485" s="13">
        <v>121.43</v>
      </c>
      <c r="J485" s="17">
        <v>0.0</v>
      </c>
      <c r="K485" s="13">
        <v>0.0</v>
      </c>
      <c r="L485" s="17">
        <v>0.0</v>
      </c>
      <c r="M485" s="13">
        <v>0.0</v>
      </c>
      <c r="N485" s="17">
        <v>0.0</v>
      </c>
      <c r="O485" s="13">
        <v>0.0</v>
      </c>
      <c r="P485" s="17">
        <v>0.0</v>
      </c>
      <c r="Q485" s="13">
        <v>0.0</v>
      </c>
      <c r="R485" s="17">
        <v>0.0</v>
      </c>
      <c r="S485" s="13">
        <v>0.0</v>
      </c>
      <c r="T485" s="17">
        <v>0.0</v>
      </c>
      <c r="U485" s="13">
        <v>0.0</v>
      </c>
    </row>
    <row r="486" spans="1:21">
      <c r="A486" s="7" t="s">
        <v>715</v>
      </c>
      <c r="B486" s="7" t="s">
        <v>68</v>
      </c>
      <c r="C486" s="7" t="s">
        <v>121</v>
      </c>
      <c r="D486" s="7" t="s">
        <v>42</v>
      </c>
      <c r="E486" s="7">
        <v>54.91</v>
      </c>
      <c r="F486" s="13">
        <v>299.17</v>
      </c>
      <c r="G486" s="17">
        <f>IF($F$699=0,0,(F486/$F$699)*100)</f>
        <v>0.021468920983025</v>
      </c>
      <c r="H486" s="17">
        <v>100.0</v>
      </c>
      <c r="I486" s="13">
        <v>299.17</v>
      </c>
      <c r="J486" s="17">
        <v>0.0</v>
      </c>
      <c r="K486" s="13">
        <v>0.0</v>
      </c>
      <c r="L486" s="17">
        <v>0.0</v>
      </c>
      <c r="M486" s="13">
        <v>0.0</v>
      </c>
      <c r="N486" s="17">
        <v>0.0</v>
      </c>
      <c r="O486" s="13">
        <v>0.0</v>
      </c>
      <c r="P486" s="17">
        <v>0.0</v>
      </c>
      <c r="Q486" s="13">
        <v>0.0</v>
      </c>
      <c r="R486" s="17">
        <v>0.0</v>
      </c>
      <c r="S486" s="13">
        <v>0.0</v>
      </c>
      <c r="T486" s="17">
        <v>0.0</v>
      </c>
      <c r="U486" s="13">
        <v>0.0</v>
      </c>
    </row>
    <row r="487" spans="1:21">
      <c r="A487" s="7" t="s">
        <v>716</v>
      </c>
      <c r="B487" s="7" t="s">
        <v>618</v>
      </c>
      <c r="C487" s="7" t="s">
        <v>619</v>
      </c>
      <c r="D487" s="7" t="s">
        <v>42</v>
      </c>
      <c r="E487" s="7">
        <v>54.91</v>
      </c>
      <c r="F487" s="13">
        <v>924.61</v>
      </c>
      <c r="G487" s="17">
        <f>IF($F$699=0,0,(F487/$F$699)*100)</f>
        <v>0.066351502590885</v>
      </c>
      <c r="H487" s="17">
        <v>0.0</v>
      </c>
      <c r="I487" s="13">
        <v>0.0</v>
      </c>
      <c r="J487" s="17">
        <v>0.0</v>
      </c>
      <c r="K487" s="13">
        <v>0.0</v>
      </c>
      <c r="L487" s="17">
        <v>0.0</v>
      </c>
      <c r="M487" s="13">
        <v>0.0</v>
      </c>
      <c r="N487" s="17">
        <v>0.0</v>
      </c>
      <c r="O487" s="13">
        <v>0.0</v>
      </c>
      <c r="P487" s="17">
        <v>0.0</v>
      </c>
      <c r="Q487" s="13">
        <v>0.0</v>
      </c>
      <c r="R487" s="17">
        <v>0.0</v>
      </c>
      <c r="S487" s="13">
        <v>0.0</v>
      </c>
      <c r="T487" s="17">
        <v>100.0</v>
      </c>
      <c r="U487" s="13">
        <v>924.61</v>
      </c>
    </row>
    <row r="488" spans="1:21">
      <c r="A488" s="7" t="s">
        <v>717</v>
      </c>
      <c r="B488" s="7" t="s">
        <v>667</v>
      </c>
      <c r="C488" s="7" t="s">
        <v>668</v>
      </c>
      <c r="D488" s="7" t="s">
        <v>42</v>
      </c>
      <c r="E488" s="7">
        <v>39.72</v>
      </c>
      <c r="F488" s="13">
        <v>524.57</v>
      </c>
      <c r="G488" s="17">
        <f>IF($F$699=0,0,(F488/$F$699)*100)</f>
        <v>0.037643987966927</v>
      </c>
      <c r="H488" s="17">
        <v>0.0</v>
      </c>
      <c r="I488" s="13">
        <v>0.0</v>
      </c>
      <c r="J488" s="17">
        <v>0.0</v>
      </c>
      <c r="K488" s="13">
        <v>0.0</v>
      </c>
      <c r="L488" s="17">
        <v>0.0</v>
      </c>
      <c r="M488" s="13">
        <v>0.0</v>
      </c>
      <c r="N488" s="17">
        <v>0.0</v>
      </c>
      <c r="O488" s="13">
        <v>0.0</v>
      </c>
      <c r="P488" s="17">
        <v>0.0</v>
      </c>
      <c r="Q488" s="13">
        <v>0.0</v>
      </c>
      <c r="R488" s="17">
        <v>0.0</v>
      </c>
      <c r="S488" s="13">
        <v>0.0</v>
      </c>
      <c r="T488" s="17">
        <v>100.0</v>
      </c>
      <c r="U488" s="13">
        <v>524.57</v>
      </c>
    </row>
    <row r="489" spans="1:21">
      <c r="A489" s="7" t="s">
        <v>718</v>
      </c>
      <c r="B489" s="7" t="s">
        <v>670</v>
      </c>
      <c r="C489" s="7" t="s">
        <v>671</v>
      </c>
      <c r="D489" s="7" t="s">
        <v>42</v>
      </c>
      <c r="E489" s="7">
        <v>54.91</v>
      </c>
      <c r="F489" s="13">
        <v>371.75</v>
      </c>
      <c r="G489" s="17">
        <f>IF($F$699=0,0,(F489/$F$699)*100)</f>
        <v>0.026677378665774</v>
      </c>
      <c r="H489" s="17">
        <v>0.0</v>
      </c>
      <c r="I489" s="13">
        <v>0.0</v>
      </c>
      <c r="J489" s="17">
        <v>0.0</v>
      </c>
      <c r="K489" s="13">
        <v>0.0</v>
      </c>
      <c r="L489" s="17">
        <v>0.0</v>
      </c>
      <c r="M489" s="13">
        <v>0.0</v>
      </c>
      <c r="N489" s="17">
        <v>0.0</v>
      </c>
      <c r="O489" s="13">
        <v>0.0</v>
      </c>
      <c r="P489" s="17">
        <v>0.0</v>
      </c>
      <c r="Q489" s="13">
        <v>0.0</v>
      </c>
      <c r="R489" s="17">
        <v>0.0</v>
      </c>
      <c r="S489" s="13">
        <v>0.0</v>
      </c>
      <c r="T489" s="17">
        <v>100.0</v>
      </c>
      <c r="U489" s="13">
        <v>371.75</v>
      </c>
    </row>
    <row r="490" spans="1:21">
      <c r="A490" s="7" t="s">
        <v>719</v>
      </c>
      <c r="B490" s="7" t="s">
        <v>673</v>
      </c>
      <c r="C490" s="7" t="s">
        <v>674</v>
      </c>
      <c r="D490" s="7" t="s">
        <v>42</v>
      </c>
      <c r="E490" s="7">
        <v>54.91</v>
      </c>
      <c r="F490" s="13">
        <v>955.82</v>
      </c>
      <c r="G490" s="17">
        <f>IF($F$699=0,0,(F490/$F$699)*100)</f>
        <v>0.068591182451433</v>
      </c>
      <c r="H490" s="17">
        <v>0.0</v>
      </c>
      <c r="I490" s="13">
        <v>0.0</v>
      </c>
      <c r="J490" s="17">
        <v>0.0</v>
      </c>
      <c r="K490" s="13">
        <v>0.0</v>
      </c>
      <c r="L490" s="17">
        <v>0.0</v>
      </c>
      <c r="M490" s="13">
        <v>0.0</v>
      </c>
      <c r="N490" s="17">
        <v>0.0</v>
      </c>
      <c r="O490" s="13">
        <v>0.0</v>
      </c>
      <c r="P490" s="17">
        <v>0.0</v>
      </c>
      <c r="Q490" s="13">
        <v>0.0</v>
      </c>
      <c r="R490" s="17">
        <v>0.0</v>
      </c>
      <c r="S490" s="13">
        <v>0.0</v>
      </c>
      <c r="T490" s="17">
        <v>100.0</v>
      </c>
      <c r="U490" s="13">
        <v>955.82</v>
      </c>
    </row>
    <row r="491" spans="1:21">
      <c r="A491" s="6" t="s">
        <v>720</v>
      </c>
      <c r="B491" s="6" t="s">
        <v>720</v>
      </c>
      <c r="C491" s="6" t="s">
        <v>676</v>
      </c>
      <c r="D491" s="6" t="s">
        <v>27</v>
      </c>
      <c r="E491" s="6" t="s">
        <v>27</v>
      </c>
      <c r="F491" s="12">
        <f>SUM(F492,F493,F494,F495,F496)</f>
        <v>2392.23</v>
      </c>
      <c r="G491" s="16">
        <f>IF($F$699=0,0,(F491/$F$699)*100)</f>
        <v>0.17167027724445</v>
      </c>
      <c r="H491" s="16" t="s">
        <v>27</v>
      </c>
      <c r="I491" s="12" t="s">
        <v>27</v>
      </c>
      <c r="J491" s="16" t="s">
        <v>27</v>
      </c>
      <c r="K491" s="12" t="s">
        <v>27</v>
      </c>
      <c r="L491" s="16" t="s">
        <v>27</v>
      </c>
      <c r="M491" s="12" t="s">
        <v>27</v>
      </c>
      <c r="N491" s="16" t="s">
        <v>27</v>
      </c>
      <c r="O491" s="12" t="s">
        <v>27</v>
      </c>
      <c r="P491" s="16" t="s">
        <v>27</v>
      </c>
      <c r="Q491" s="12" t="s">
        <v>27</v>
      </c>
      <c r="R491" s="16" t="s">
        <v>27</v>
      </c>
      <c r="S491" s="12" t="s">
        <v>27</v>
      </c>
      <c r="T491" s="16" t="s">
        <v>27</v>
      </c>
      <c r="U491" s="12" t="s">
        <v>27</v>
      </c>
    </row>
    <row r="492" spans="1:21">
      <c r="A492" s="7" t="s">
        <v>721</v>
      </c>
      <c r="B492" s="7" t="s">
        <v>678</v>
      </c>
      <c r="C492" s="7" t="s">
        <v>679</v>
      </c>
      <c r="D492" s="7" t="s">
        <v>42</v>
      </c>
      <c r="E492" s="7">
        <v>23.0</v>
      </c>
      <c r="F492" s="13">
        <v>1577.28</v>
      </c>
      <c r="G492" s="17">
        <f>IF($F$699=0,0,(F492/$F$699)*100)</f>
        <v>0.11318815284991</v>
      </c>
      <c r="H492" s="17">
        <v>0.0</v>
      </c>
      <c r="I492" s="13">
        <v>0.0</v>
      </c>
      <c r="J492" s="17">
        <v>0.0</v>
      </c>
      <c r="K492" s="13">
        <v>0.0</v>
      </c>
      <c r="L492" s="17">
        <v>0.0</v>
      </c>
      <c r="M492" s="13">
        <v>0.0</v>
      </c>
      <c r="N492" s="17">
        <v>0.0</v>
      </c>
      <c r="O492" s="13">
        <v>0.0</v>
      </c>
      <c r="P492" s="17">
        <v>0.0</v>
      </c>
      <c r="Q492" s="13">
        <v>0.0</v>
      </c>
      <c r="R492" s="17">
        <v>0.0</v>
      </c>
      <c r="S492" s="13">
        <v>0.0</v>
      </c>
      <c r="T492" s="17">
        <v>100.0</v>
      </c>
      <c r="U492" s="13">
        <v>1577.28</v>
      </c>
    </row>
    <row r="493" spans="1:21">
      <c r="A493" s="7" t="s">
        <v>722</v>
      </c>
      <c r="B493" s="7" t="s">
        <v>633</v>
      </c>
      <c r="C493" s="7" t="s">
        <v>681</v>
      </c>
      <c r="D493" s="7" t="s">
        <v>42</v>
      </c>
      <c r="E493" s="7">
        <v>23.0</v>
      </c>
      <c r="F493" s="13">
        <v>469.41</v>
      </c>
      <c r="G493" s="17">
        <f>IF($F$699=0,0,(F493/$F$699)*100)</f>
        <v>0.033685617537326</v>
      </c>
      <c r="H493" s="17">
        <v>0.0</v>
      </c>
      <c r="I493" s="13">
        <v>0.0</v>
      </c>
      <c r="J493" s="17">
        <v>0.0</v>
      </c>
      <c r="K493" s="13">
        <v>0.0</v>
      </c>
      <c r="L493" s="17">
        <v>0.0</v>
      </c>
      <c r="M493" s="13">
        <v>0.0</v>
      </c>
      <c r="N493" s="17">
        <v>0.0</v>
      </c>
      <c r="O493" s="13">
        <v>0.0</v>
      </c>
      <c r="P493" s="17">
        <v>0.0</v>
      </c>
      <c r="Q493" s="13">
        <v>0.0</v>
      </c>
      <c r="R493" s="17">
        <v>0.0</v>
      </c>
      <c r="S493" s="13">
        <v>0.0</v>
      </c>
      <c r="T493" s="17">
        <v>100.0</v>
      </c>
      <c r="U493" s="13">
        <v>469.41</v>
      </c>
    </row>
    <row r="494" spans="1:21">
      <c r="A494" s="7" t="s">
        <v>723</v>
      </c>
      <c r="B494" s="7" t="s">
        <v>683</v>
      </c>
      <c r="C494" s="7" t="s">
        <v>684</v>
      </c>
      <c r="D494" s="7" t="s">
        <v>35</v>
      </c>
      <c r="E494" s="7">
        <v>4.0</v>
      </c>
      <c r="F494" s="13">
        <v>12.01</v>
      </c>
      <c r="G494" s="17">
        <f>IF($F$699=0,0,(F494/$F$699)*100)</f>
        <v>0.00086185694089024</v>
      </c>
      <c r="H494" s="17">
        <v>0.0</v>
      </c>
      <c r="I494" s="13">
        <v>0.0</v>
      </c>
      <c r="J494" s="17">
        <v>0.0</v>
      </c>
      <c r="K494" s="13">
        <v>0.0</v>
      </c>
      <c r="L494" s="17">
        <v>0.0</v>
      </c>
      <c r="M494" s="13">
        <v>0.0</v>
      </c>
      <c r="N494" s="17">
        <v>0.0</v>
      </c>
      <c r="O494" s="13">
        <v>0.0</v>
      </c>
      <c r="P494" s="17">
        <v>0.0</v>
      </c>
      <c r="Q494" s="13">
        <v>0.0</v>
      </c>
      <c r="R494" s="17">
        <v>0.0</v>
      </c>
      <c r="S494" s="13">
        <v>0.0</v>
      </c>
      <c r="T494" s="17">
        <v>100.0</v>
      </c>
      <c r="U494" s="13">
        <v>12.01</v>
      </c>
    </row>
    <row r="495" spans="1:21">
      <c r="A495" s="7" t="s">
        <v>724</v>
      </c>
      <c r="B495" s="7" t="s">
        <v>686</v>
      </c>
      <c r="C495" s="7" t="s">
        <v>687</v>
      </c>
      <c r="D495" s="7" t="s">
        <v>35</v>
      </c>
      <c r="E495" s="7">
        <v>4.0</v>
      </c>
      <c r="F495" s="13">
        <v>174.69</v>
      </c>
      <c r="G495" s="17">
        <f>IF($F$699=0,0,(F495/$F$699)*100)</f>
        <v>0.012536035720576</v>
      </c>
      <c r="H495" s="17">
        <v>0.0</v>
      </c>
      <c r="I495" s="13">
        <v>0.0</v>
      </c>
      <c r="J495" s="17">
        <v>0.0</v>
      </c>
      <c r="K495" s="13">
        <v>0.0</v>
      </c>
      <c r="L495" s="17">
        <v>0.0</v>
      </c>
      <c r="M495" s="13">
        <v>0.0</v>
      </c>
      <c r="N495" s="17">
        <v>0.0</v>
      </c>
      <c r="O495" s="13">
        <v>0.0</v>
      </c>
      <c r="P495" s="17">
        <v>0.0</v>
      </c>
      <c r="Q495" s="13">
        <v>0.0</v>
      </c>
      <c r="R495" s="17">
        <v>0.0</v>
      </c>
      <c r="S495" s="13">
        <v>0.0</v>
      </c>
      <c r="T495" s="17">
        <v>100.0</v>
      </c>
      <c r="U495" s="13">
        <v>174.69</v>
      </c>
    </row>
    <row r="496" spans="1:21">
      <c r="A496" s="7" t="s">
        <v>725</v>
      </c>
      <c r="B496" s="7" t="s">
        <v>689</v>
      </c>
      <c r="C496" s="7" t="s">
        <v>690</v>
      </c>
      <c r="D496" s="7" t="s">
        <v>42</v>
      </c>
      <c r="E496" s="7">
        <v>23.0</v>
      </c>
      <c r="F496" s="13">
        <v>158.84</v>
      </c>
      <c r="G496" s="17">
        <f>IF($F$699=0,0,(F496/$F$699)*100)</f>
        <v>0.011398614195754</v>
      </c>
      <c r="H496" s="17">
        <v>0.0</v>
      </c>
      <c r="I496" s="13">
        <v>0.0</v>
      </c>
      <c r="J496" s="17">
        <v>0.0</v>
      </c>
      <c r="K496" s="13">
        <v>0.0</v>
      </c>
      <c r="L496" s="17">
        <v>0.0</v>
      </c>
      <c r="M496" s="13">
        <v>0.0</v>
      </c>
      <c r="N496" s="17">
        <v>0.0</v>
      </c>
      <c r="O496" s="13">
        <v>0.0</v>
      </c>
      <c r="P496" s="17">
        <v>0.0</v>
      </c>
      <c r="Q496" s="13">
        <v>0.0</v>
      </c>
      <c r="R496" s="17">
        <v>0.0</v>
      </c>
      <c r="S496" s="13">
        <v>0.0</v>
      </c>
      <c r="T496" s="17">
        <v>100.0</v>
      </c>
      <c r="U496" s="13">
        <v>158.84</v>
      </c>
    </row>
    <row r="497" spans="1:21">
      <c r="A497" s="6" t="s">
        <v>726</v>
      </c>
      <c r="B497" s="6" t="s">
        <v>726</v>
      </c>
      <c r="C497" s="6" t="s">
        <v>727</v>
      </c>
      <c r="D497" s="6" t="s">
        <v>27</v>
      </c>
      <c r="E497" s="6" t="s">
        <v>27</v>
      </c>
      <c r="F497" s="12">
        <f>SUM(F498,F505)</f>
        <v>5590.55</v>
      </c>
      <c r="G497" s="16">
        <f>IF($F$699=0,0,(F497/$F$699)*100)</f>
        <v>0.40118687101532</v>
      </c>
      <c r="H497" s="16" t="s">
        <v>27</v>
      </c>
      <c r="I497" s="12" t="s">
        <v>27</v>
      </c>
      <c r="J497" s="16" t="s">
        <v>27</v>
      </c>
      <c r="K497" s="12" t="s">
        <v>27</v>
      </c>
      <c r="L497" s="16" t="s">
        <v>27</v>
      </c>
      <c r="M497" s="12" t="s">
        <v>27</v>
      </c>
      <c r="N497" s="16" t="s">
        <v>27</v>
      </c>
      <c r="O497" s="12" t="s">
        <v>27</v>
      </c>
      <c r="P497" s="16" t="s">
        <v>27</v>
      </c>
      <c r="Q497" s="12" t="s">
        <v>27</v>
      </c>
      <c r="R497" s="16" t="s">
        <v>27</v>
      </c>
      <c r="S497" s="12" t="s">
        <v>27</v>
      </c>
      <c r="T497" s="16" t="s">
        <v>27</v>
      </c>
      <c r="U497" s="12" t="s">
        <v>27</v>
      </c>
    </row>
    <row r="498" spans="1:21">
      <c r="A498" s="6" t="s">
        <v>728</v>
      </c>
      <c r="B498" s="6" t="s">
        <v>728</v>
      </c>
      <c r="C498" s="6" t="s">
        <v>414</v>
      </c>
      <c r="D498" s="6" t="s">
        <v>27</v>
      </c>
      <c r="E498" s="6" t="s">
        <v>27</v>
      </c>
      <c r="F498" s="12">
        <f>SUM(F499,F500,F501,F502,F503,F504)</f>
        <v>3197.35</v>
      </c>
      <c r="G498" s="16">
        <f>IF($F$699=0,0,(F498/$F$699)*100)</f>
        <v>0.22944698500878</v>
      </c>
      <c r="H498" s="16" t="s">
        <v>27</v>
      </c>
      <c r="I498" s="12" t="s">
        <v>27</v>
      </c>
      <c r="J498" s="16" t="s">
        <v>27</v>
      </c>
      <c r="K498" s="12" t="s">
        <v>27</v>
      </c>
      <c r="L498" s="16" t="s">
        <v>27</v>
      </c>
      <c r="M498" s="12" t="s">
        <v>27</v>
      </c>
      <c r="N498" s="16" t="s">
        <v>27</v>
      </c>
      <c r="O498" s="12" t="s">
        <v>27</v>
      </c>
      <c r="P498" s="16" t="s">
        <v>27</v>
      </c>
      <c r="Q498" s="12" t="s">
        <v>27</v>
      </c>
      <c r="R498" s="16" t="s">
        <v>27</v>
      </c>
      <c r="S498" s="12" t="s">
        <v>27</v>
      </c>
      <c r="T498" s="16" t="s">
        <v>27</v>
      </c>
      <c r="U498" s="12" t="s">
        <v>27</v>
      </c>
    </row>
    <row r="499" spans="1:21">
      <c r="A499" s="7" t="s">
        <v>729</v>
      </c>
      <c r="B499" s="7" t="s">
        <v>59</v>
      </c>
      <c r="C499" s="7" t="s">
        <v>84</v>
      </c>
      <c r="D499" s="7" t="s">
        <v>42</v>
      </c>
      <c r="E499" s="7">
        <v>54.91</v>
      </c>
      <c r="F499" s="13">
        <v>121.43</v>
      </c>
      <c r="G499" s="17">
        <f>IF($F$699=0,0,(F499/$F$699)*100)</f>
        <v>0.0087140123507329</v>
      </c>
      <c r="H499" s="17">
        <v>100.0</v>
      </c>
      <c r="I499" s="13">
        <v>121.43</v>
      </c>
      <c r="J499" s="17">
        <v>0.0</v>
      </c>
      <c r="K499" s="13">
        <v>0.0</v>
      </c>
      <c r="L499" s="17">
        <v>0.0</v>
      </c>
      <c r="M499" s="13">
        <v>0.0</v>
      </c>
      <c r="N499" s="17">
        <v>0.0</v>
      </c>
      <c r="O499" s="13">
        <v>0.0</v>
      </c>
      <c r="P499" s="17">
        <v>0.0</v>
      </c>
      <c r="Q499" s="13">
        <v>0.0</v>
      </c>
      <c r="R499" s="17">
        <v>0.0</v>
      </c>
      <c r="S499" s="13">
        <v>0.0</v>
      </c>
      <c r="T499" s="17">
        <v>0.0</v>
      </c>
      <c r="U499" s="13">
        <v>0.0</v>
      </c>
    </row>
    <row r="500" spans="1:21">
      <c r="A500" s="7" t="s">
        <v>730</v>
      </c>
      <c r="B500" s="7" t="s">
        <v>68</v>
      </c>
      <c r="C500" s="7" t="s">
        <v>121</v>
      </c>
      <c r="D500" s="7" t="s">
        <v>42</v>
      </c>
      <c r="E500" s="7">
        <v>54.91</v>
      </c>
      <c r="F500" s="13">
        <v>299.17</v>
      </c>
      <c r="G500" s="17">
        <f>IF($F$699=0,0,(F500/$F$699)*100)</f>
        <v>0.021468920983025</v>
      </c>
      <c r="H500" s="17">
        <v>100.0</v>
      </c>
      <c r="I500" s="13">
        <v>299.17</v>
      </c>
      <c r="J500" s="17">
        <v>0.0</v>
      </c>
      <c r="K500" s="13">
        <v>0.0</v>
      </c>
      <c r="L500" s="17">
        <v>0.0</v>
      </c>
      <c r="M500" s="13">
        <v>0.0</v>
      </c>
      <c r="N500" s="17">
        <v>0.0</v>
      </c>
      <c r="O500" s="13">
        <v>0.0</v>
      </c>
      <c r="P500" s="17">
        <v>0.0</v>
      </c>
      <c r="Q500" s="13">
        <v>0.0</v>
      </c>
      <c r="R500" s="17">
        <v>0.0</v>
      </c>
      <c r="S500" s="13">
        <v>0.0</v>
      </c>
      <c r="T500" s="17">
        <v>0.0</v>
      </c>
      <c r="U500" s="13">
        <v>0.0</v>
      </c>
    </row>
    <row r="501" spans="1:21">
      <c r="A501" s="7" t="s">
        <v>731</v>
      </c>
      <c r="B501" s="7" t="s">
        <v>618</v>
      </c>
      <c r="C501" s="7" t="s">
        <v>619</v>
      </c>
      <c r="D501" s="7" t="s">
        <v>42</v>
      </c>
      <c r="E501" s="7">
        <v>54.91</v>
      </c>
      <c r="F501" s="13">
        <v>924.61</v>
      </c>
      <c r="G501" s="17">
        <f>IF($F$699=0,0,(F501/$F$699)*100)</f>
        <v>0.066351502590885</v>
      </c>
      <c r="H501" s="17">
        <v>0.0</v>
      </c>
      <c r="I501" s="13">
        <v>0.0</v>
      </c>
      <c r="J501" s="17">
        <v>0.0</v>
      </c>
      <c r="K501" s="13">
        <v>0.0</v>
      </c>
      <c r="L501" s="17">
        <v>0.0</v>
      </c>
      <c r="M501" s="13">
        <v>0.0</v>
      </c>
      <c r="N501" s="17">
        <v>0.0</v>
      </c>
      <c r="O501" s="13">
        <v>0.0</v>
      </c>
      <c r="P501" s="17">
        <v>0.0</v>
      </c>
      <c r="Q501" s="13">
        <v>0.0</v>
      </c>
      <c r="R501" s="17">
        <v>0.0</v>
      </c>
      <c r="S501" s="13">
        <v>0.0</v>
      </c>
      <c r="T501" s="17">
        <v>100.0</v>
      </c>
      <c r="U501" s="13">
        <v>924.61</v>
      </c>
    </row>
    <row r="502" spans="1:21">
      <c r="A502" s="7" t="s">
        <v>732</v>
      </c>
      <c r="B502" s="7" t="s">
        <v>667</v>
      </c>
      <c r="C502" s="7" t="s">
        <v>668</v>
      </c>
      <c r="D502" s="7" t="s">
        <v>42</v>
      </c>
      <c r="E502" s="7">
        <v>39.72</v>
      </c>
      <c r="F502" s="13">
        <v>524.57</v>
      </c>
      <c r="G502" s="17">
        <f>IF($F$699=0,0,(F502/$F$699)*100)</f>
        <v>0.037643987966927</v>
      </c>
      <c r="H502" s="17">
        <v>0.0</v>
      </c>
      <c r="I502" s="13">
        <v>0.0</v>
      </c>
      <c r="J502" s="17">
        <v>0.0</v>
      </c>
      <c r="K502" s="13">
        <v>0.0</v>
      </c>
      <c r="L502" s="17">
        <v>0.0</v>
      </c>
      <c r="M502" s="13">
        <v>0.0</v>
      </c>
      <c r="N502" s="17">
        <v>0.0</v>
      </c>
      <c r="O502" s="13">
        <v>0.0</v>
      </c>
      <c r="P502" s="17">
        <v>0.0</v>
      </c>
      <c r="Q502" s="13">
        <v>0.0</v>
      </c>
      <c r="R502" s="17">
        <v>0.0</v>
      </c>
      <c r="S502" s="13">
        <v>0.0</v>
      </c>
      <c r="T502" s="17">
        <v>100.0</v>
      </c>
      <c r="U502" s="13">
        <v>524.57</v>
      </c>
    </row>
    <row r="503" spans="1:21">
      <c r="A503" s="7" t="s">
        <v>733</v>
      </c>
      <c r="B503" s="7" t="s">
        <v>670</v>
      </c>
      <c r="C503" s="7" t="s">
        <v>671</v>
      </c>
      <c r="D503" s="7" t="s">
        <v>42</v>
      </c>
      <c r="E503" s="7">
        <v>54.91</v>
      </c>
      <c r="F503" s="13">
        <v>371.75</v>
      </c>
      <c r="G503" s="17">
        <f>IF($F$699=0,0,(F503/$F$699)*100)</f>
        <v>0.026677378665774</v>
      </c>
      <c r="H503" s="17">
        <v>0.0</v>
      </c>
      <c r="I503" s="13">
        <v>0.0</v>
      </c>
      <c r="J503" s="17">
        <v>0.0</v>
      </c>
      <c r="K503" s="13">
        <v>0.0</v>
      </c>
      <c r="L503" s="17">
        <v>0.0</v>
      </c>
      <c r="M503" s="13">
        <v>0.0</v>
      </c>
      <c r="N503" s="17">
        <v>0.0</v>
      </c>
      <c r="O503" s="13">
        <v>0.0</v>
      </c>
      <c r="P503" s="17">
        <v>0.0</v>
      </c>
      <c r="Q503" s="13">
        <v>0.0</v>
      </c>
      <c r="R503" s="17">
        <v>0.0</v>
      </c>
      <c r="S503" s="13">
        <v>0.0</v>
      </c>
      <c r="T503" s="17">
        <v>100.0</v>
      </c>
      <c r="U503" s="13">
        <v>371.75</v>
      </c>
    </row>
    <row r="504" spans="1:21">
      <c r="A504" s="7" t="s">
        <v>734</v>
      </c>
      <c r="B504" s="7" t="s">
        <v>673</v>
      </c>
      <c r="C504" s="7" t="s">
        <v>674</v>
      </c>
      <c r="D504" s="7" t="s">
        <v>42</v>
      </c>
      <c r="E504" s="7">
        <v>54.91</v>
      </c>
      <c r="F504" s="13">
        <v>955.82</v>
      </c>
      <c r="G504" s="17">
        <f>IF($F$699=0,0,(F504/$F$699)*100)</f>
        <v>0.068591182451433</v>
      </c>
      <c r="H504" s="17">
        <v>0.0</v>
      </c>
      <c r="I504" s="13">
        <v>0.0</v>
      </c>
      <c r="J504" s="17">
        <v>0.0</v>
      </c>
      <c r="K504" s="13">
        <v>0.0</v>
      </c>
      <c r="L504" s="17">
        <v>0.0</v>
      </c>
      <c r="M504" s="13">
        <v>0.0</v>
      </c>
      <c r="N504" s="17">
        <v>0.0</v>
      </c>
      <c r="O504" s="13">
        <v>0.0</v>
      </c>
      <c r="P504" s="17">
        <v>0.0</v>
      </c>
      <c r="Q504" s="13">
        <v>0.0</v>
      </c>
      <c r="R504" s="17">
        <v>0.0</v>
      </c>
      <c r="S504" s="13">
        <v>0.0</v>
      </c>
      <c r="T504" s="17">
        <v>100.0</v>
      </c>
      <c r="U504" s="13">
        <v>955.82</v>
      </c>
    </row>
    <row r="505" spans="1:21">
      <c r="A505" s="6" t="s">
        <v>735</v>
      </c>
      <c r="B505" s="6" t="s">
        <v>735</v>
      </c>
      <c r="C505" s="6" t="s">
        <v>676</v>
      </c>
      <c r="D505" s="6" t="s">
        <v>27</v>
      </c>
      <c r="E505" s="6" t="s">
        <v>27</v>
      </c>
      <c r="F505" s="12">
        <f>SUM(F506,F507,F508,F509,F510)</f>
        <v>2393.2</v>
      </c>
      <c r="G505" s="16">
        <f>IF($F$699=0,0,(F505/$F$699)*100)</f>
        <v>0.17173988600654</v>
      </c>
      <c r="H505" s="16" t="s">
        <v>27</v>
      </c>
      <c r="I505" s="12" t="s">
        <v>27</v>
      </c>
      <c r="J505" s="16" t="s">
        <v>27</v>
      </c>
      <c r="K505" s="12" t="s">
        <v>27</v>
      </c>
      <c r="L505" s="16" t="s">
        <v>27</v>
      </c>
      <c r="M505" s="12" t="s">
        <v>27</v>
      </c>
      <c r="N505" s="16" t="s">
        <v>27</v>
      </c>
      <c r="O505" s="12" t="s">
        <v>27</v>
      </c>
      <c r="P505" s="16" t="s">
        <v>27</v>
      </c>
      <c r="Q505" s="12" t="s">
        <v>27</v>
      </c>
      <c r="R505" s="16" t="s">
        <v>27</v>
      </c>
      <c r="S505" s="12" t="s">
        <v>27</v>
      </c>
      <c r="T505" s="16" t="s">
        <v>27</v>
      </c>
      <c r="U505" s="12" t="s">
        <v>27</v>
      </c>
    </row>
    <row r="506" spans="1:21">
      <c r="A506" s="7" t="s">
        <v>736</v>
      </c>
      <c r="B506" s="7" t="s">
        <v>678</v>
      </c>
      <c r="C506" s="7" t="s">
        <v>679</v>
      </c>
      <c r="D506" s="7" t="s">
        <v>42</v>
      </c>
      <c r="E506" s="7">
        <v>23.01</v>
      </c>
      <c r="F506" s="13">
        <v>1577.97</v>
      </c>
      <c r="G506" s="17">
        <f>IF($F$699=0,0,(F506/$F$699)*100)</f>
        <v>0.11323766836108</v>
      </c>
      <c r="H506" s="17">
        <v>0.0</v>
      </c>
      <c r="I506" s="13">
        <v>0.0</v>
      </c>
      <c r="J506" s="17">
        <v>0.0</v>
      </c>
      <c r="K506" s="13">
        <v>0.0</v>
      </c>
      <c r="L506" s="17">
        <v>0.0</v>
      </c>
      <c r="M506" s="13">
        <v>0.0</v>
      </c>
      <c r="N506" s="17">
        <v>0.0</v>
      </c>
      <c r="O506" s="13">
        <v>0.0</v>
      </c>
      <c r="P506" s="17">
        <v>0.0</v>
      </c>
      <c r="Q506" s="13">
        <v>0.0</v>
      </c>
      <c r="R506" s="17">
        <v>0.0</v>
      </c>
      <c r="S506" s="13">
        <v>0.0</v>
      </c>
      <c r="T506" s="17">
        <v>100.0</v>
      </c>
      <c r="U506" s="13">
        <v>1577.97</v>
      </c>
    </row>
    <row r="507" spans="1:21">
      <c r="A507" s="7" t="s">
        <v>737</v>
      </c>
      <c r="B507" s="7" t="s">
        <v>633</v>
      </c>
      <c r="C507" s="7" t="s">
        <v>681</v>
      </c>
      <c r="D507" s="7" t="s">
        <v>42</v>
      </c>
      <c r="E507" s="7">
        <v>23.01</v>
      </c>
      <c r="F507" s="13">
        <v>469.62</v>
      </c>
      <c r="G507" s="17">
        <f>IF($F$699=0,0,(F507/$F$699)*100)</f>
        <v>0.03370068747551</v>
      </c>
      <c r="H507" s="17">
        <v>0.0</v>
      </c>
      <c r="I507" s="13">
        <v>0.0</v>
      </c>
      <c r="J507" s="17">
        <v>0.0</v>
      </c>
      <c r="K507" s="13">
        <v>0.0</v>
      </c>
      <c r="L507" s="17">
        <v>0.0</v>
      </c>
      <c r="M507" s="13">
        <v>0.0</v>
      </c>
      <c r="N507" s="17">
        <v>0.0</v>
      </c>
      <c r="O507" s="13">
        <v>0.0</v>
      </c>
      <c r="P507" s="17">
        <v>0.0</v>
      </c>
      <c r="Q507" s="13">
        <v>0.0</v>
      </c>
      <c r="R507" s="17">
        <v>0.0</v>
      </c>
      <c r="S507" s="13">
        <v>0.0</v>
      </c>
      <c r="T507" s="17">
        <v>100.0</v>
      </c>
      <c r="U507" s="13">
        <v>469.62</v>
      </c>
    </row>
    <row r="508" spans="1:21">
      <c r="A508" s="7" t="s">
        <v>738</v>
      </c>
      <c r="B508" s="7" t="s">
        <v>683</v>
      </c>
      <c r="C508" s="7" t="s">
        <v>684</v>
      </c>
      <c r="D508" s="7" t="s">
        <v>35</v>
      </c>
      <c r="E508" s="7">
        <v>4.0</v>
      </c>
      <c r="F508" s="13">
        <v>12.01</v>
      </c>
      <c r="G508" s="17">
        <f>IF($F$699=0,0,(F508/$F$699)*100)</f>
        <v>0.00086185694089024</v>
      </c>
      <c r="H508" s="17">
        <v>0.0</v>
      </c>
      <c r="I508" s="13">
        <v>0.0</v>
      </c>
      <c r="J508" s="17">
        <v>0.0</v>
      </c>
      <c r="K508" s="13">
        <v>0.0</v>
      </c>
      <c r="L508" s="17">
        <v>0.0</v>
      </c>
      <c r="M508" s="13">
        <v>0.0</v>
      </c>
      <c r="N508" s="17">
        <v>0.0</v>
      </c>
      <c r="O508" s="13">
        <v>0.0</v>
      </c>
      <c r="P508" s="17">
        <v>0.0</v>
      </c>
      <c r="Q508" s="13">
        <v>0.0</v>
      </c>
      <c r="R508" s="17">
        <v>0.0</v>
      </c>
      <c r="S508" s="13">
        <v>0.0</v>
      </c>
      <c r="T508" s="17">
        <v>100.0</v>
      </c>
      <c r="U508" s="13">
        <v>12.01</v>
      </c>
    </row>
    <row r="509" spans="1:21">
      <c r="A509" s="7" t="s">
        <v>739</v>
      </c>
      <c r="B509" s="7" t="s">
        <v>686</v>
      </c>
      <c r="C509" s="7" t="s">
        <v>687</v>
      </c>
      <c r="D509" s="7" t="s">
        <v>35</v>
      </c>
      <c r="E509" s="7">
        <v>4.0</v>
      </c>
      <c r="F509" s="13">
        <v>174.69</v>
      </c>
      <c r="G509" s="17">
        <f>IF($F$699=0,0,(F509/$F$699)*100)</f>
        <v>0.012536035720576</v>
      </c>
      <c r="H509" s="17">
        <v>0.0</v>
      </c>
      <c r="I509" s="13">
        <v>0.0</v>
      </c>
      <c r="J509" s="17">
        <v>0.0</v>
      </c>
      <c r="K509" s="13">
        <v>0.0</v>
      </c>
      <c r="L509" s="17">
        <v>0.0</v>
      </c>
      <c r="M509" s="13">
        <v>0.0</v>
      </c>
      <c r="N509" s="17">
        <v>0.0</v>
      </c>
      <c r="O509" s="13">
        <v>0.0</v>
      </c>
      <c r="P509" s="17">
        <v>0.0</v>
      </c>
      <c r="Q509" s="13">
        <v>0.0</v>
      </c>
      <c r="R509" s="17">
        <v>0.0</v>
      </c>
      <c r="S509" s="13">
        <v>0.0</v>
      </c>
      <c r="T509" s="17">
        <v>100.0</v>
      </c>
      <c r="U509" s="13">
        <v>174.69</v>
      </c>
    </row>
    <row r="510" spans="1:21">
      <c r="A510" s="7" t="s">
        <v>740</v>
      </c>
      <c r="B510" s="7" t="s">
        <v>689</v>
      </c>
      <c r="C510" s="7" t="s">
        <v>690</v>
      </c>
      <c r="D510" s="7" t="s">
        <v>42</v>
      </c>
      <c r="E510" s="7">
        <v>23.01</v>
      </c>
      <c r="F510" s="13">
        <v>158.91</v>
      </c>
      <c r="G510" s="17">
        <f>IF($F$699=0,0,(F510/$F$699)*100)</f>
        <v>0.011403637508482</v>
      </c>
      <c r="H510" s="17">
        <v>0.0</v>
      </c>
      <c r="I510" s="13">
        <v>0.0</v>
      </c>
      <c r="J510" s="17">
        <v>0.0</v>
      </c>
      <c r="K510" s="13">
        <v>0.0</v>
      </c>
      <c r="L510" s="17">
        <v>0.0</v>
      </c>
      <c r="M510" s="13">
        <v>0.0</v>
      </c>
      <c r="N510" s="17">
        <v>0.0</v>
      </c>
      <c r="O510" s="13">
        <v>0.0</v>
      </c>
      <c r="P510" s="17">
        <v>0.0</v>
      </c>
      <c r="Q510" s="13">
        <v>0.0</v>
      </c>
      <c r="R510" s="17">
        <v>0.0</v>
      </c>
      <c r="S510" s="13">
        <v>0.0</v>
      </c>
      <c r="T510" s="17">
        <v>100.0</v>
      </c>
      <c r="U510" s="13">
        <v>158.91</v>
      </c>
    </row>
    <row r="511" spans="1:21">
      <c r="A511" s="6" t="s">
        <v>741</v>
      </c>
      <c r="B511" s="6" t="s">
        <v>741</v>
      </c>
      <c r="C511" s="6" t="s">
        <v>742</v>
      </c>
      <c r="D511" s="6" t="s">
        <v>27</v>
      </c>
      <c r="E511" s="6" t="s">
        <v>27</v>
      </c>
      <c r="F511" s="12">
        <f>SUM(F512,F522)</f>
        <v>5630.89</v>
      </c>
      <c r="G511" s="16">
        <f>IF($F$699=0,0,(F511/$F$699)*100)</f>
        <v>0.40408173437881</v>
      </c>
      <c r="H511" s="16" t="s">
        <v>27</v>
      </c>
      <c r="I511" s="12" t="s">
        <v>27</v>
      </c>
      <c r="J511" s="16" t="s">
        <v>27</v>
      </c>
      <c r="K511" s="12" t="s">
        <v>27</v>
      </c>
      <c r="L511" s="16" t="s">
        <v>27</v>
      </c>
      <c r="M511" s="12" t="s">
        <v>27</v>
      </c>
      <c r="N511" s="16" t="s">
        <v>27</v>
      </c>
      <c r="O511" s="12" t="s">
        <v>27</v>
      </c>
      <c r="P511" s="16" t="s">
        <v>27</v>
      </c>
      <c r="Q511" s="12" t="s">
        <v>27</v>
      </c>
      <c r="R511" s="16" t="s">
        <v>27</v>
      </c>
      <c r="S511" s="12" t="s">
        <v>27</v>
      </c>
      <c r="T511" s="16" t="s">
        <v>27</v>
      </c>
      <c r="U511" s="12" t="s">
        <v>27</v>
      </c>
    </row>
    <row r="512" spans="1:21">
      <c r="A512" s="6" t="s">
        <v>743</v>
      </c>
      <c r="B512" s="6" t="s">
        <v>743</v>
      </c>
      <c r="C512" s="6" t="s">
        <v>414</v>
      </c>
      <c r="D512" s="6" t="s">
        <v>27</v>
      </c>
      <c r="E512" s="6" t="s">
        <v>27</v>
      </c>
      <c r="F512" s="12">
        <f>SUM(F513,F514,F515,F516,F517,F518,F519,F520,F521)</f>
        <v>3238.66</v>
      </c>
      <c r="G512" s="16">
        <f>IF($F$699=0,0,(F512/$F$699)*100)</f>
        <v>0.23241145713435</v>
      </c>
      <c r="H512" s="16" t="s">
        <v>27</v>
      </c>
      <c r="I512" s="12" t="s">
        <v>27</v>
      </c>
      <c r="J512" s="16" t="s">
        <v>27</v>
      </c>
      <c r="K512" s="12" t="s">
        <v>27</v>
      </c>
      <c r="L512" s="16" t="s">
        <v>27</v>
      </c>
      <c r="M512" s="12" t="s">
        <v>27</v>
      </c>
      <c r="N512" s="16" t="s">
        <v>27</v>
      </c>
      <c r="O512" s="12" t="s">
        <v>27</v>
      </c>
      <c r="P512" s="16" t="s">
        <v>27</v>
      </c>
      <c r="Q512" s="12" t="s">
        <v>27</v>
      </c>
      <c r="R512" s="16" t="s">
        <v>27</v>
      </c>
      <c r="S512" s="12" t="s">
        <v>27</v>
      </c>
      <c r="T512" s="16" t="s">
        <v>27</v>
      </c>
      <c r="U512" s="12" t="s">
        <v>27</v>
      </c>
    </row>
    <row r="513" spans="1:21">
      <c r="A513" s="7" t="s">
        <v>744</v>
      </c>
      <c r="B513" s="7" t="s">
        <v>59</v>
      </c>
      <c r="C513" s="7" t="s">
        <v>84</v>
      </c>
      <c r="D513" s="7" t="s">
        <v>42</v>
      </c>
      <c r="E513" s="7">
        <v>54.91</v>
      </c>
      <c r="F513" s="13">
        <v>121.43</v>
      </c>
      <c r="G513" s="17">
        <f>IF($F$699=0,0,(F513/$F$699)*100)</f>
        <v>0.0087140123507329</v>
      </c>
      <c r="H513" s="17">
        <v>100.0</v>
      </c>
      <c r="I513" s="13">
        <v>121.43</v>
      </c>
      <c r="J513" s="17">
        <v>0.0</v>
      </c>
      <c r="K513" s="13">
        <v>0.0</v>
      </c>
      <c r="L513" s="17">
        <v>0.0</v>
      </c>
      <c r="M513" s="13">
        <v>0.0</v>
      </c>
      <c r="N513" s="17">
        <v>0.0</v>
      </c>
      <c r="O513" s="13">
        <v>0.0</v>
      </c>
      <c r="P513" s="17">
        <v>0.0</v>
      </c>
      <c r="Q513" s="13">
        <v>0.0</v>
      </c>
      <c r="R513" s="17">
        <v>0.0</v>
      </c>
      <c r="S513" s="13">
        <v>0.0</v>
      </c>
      <c r="T513" s="17">
        <v>0.0</v>
      </c>
      <c r="U513" s="13">
        <v>0.0</v>
      </c>
    </row>
    <row r="514" spans="1:21">
      <c r="A514" s="7" t="s">
        <v>745</v>
      </c>
      <c r="B514" s="7" t="s">
        <v>68</v>
      </c>
      <c r="C514" s="7" t="s">
        <v>121</v>
      </c>
      <c r="D514" s="7" t="s">
        <v>42</v>
      </c>
      <c r="E514" s="7">
        <v>54.91</v>
      </c>
      <c r="F514" s="13">
        <v>299.17</v>
      </c>
      <c r="G514" s="17">
        <f>IF($F$699=0,0,(F514/$F$699)*100)</f>
        <v>0.021468920983025</v>
      </c>
      <c r="H514" s="17">
        <v>100.0</v>
      </c>
      <c r="I514" s="13">
        <v>299.17</v>
      </c>
      <c r="J514" s="17">
        <v>0.0</v>
      </c>
      <c r="K514" s="13">
        <v>0.0</v>
      </c>
      <c r="L514" s="17">
        <v>0.0</v>
      </c>
      <c r="M514" s="13">
        <v>0.0</v>
      </c>
      <c r="N514" s="17">
        <v>0.0</v>
      </c>
      <c r="O514" s="13">
        <v>0.0</v>
      </c>
      <c r="P514" s="17">
        <v>0.0</v>
      </c>
      <c r="Q514" s="13">
        <v>0.0</v>
      </c>
      <c r="R514" s="17">
        <v>0.0</v>
      </c>
      <c r="S514" s="13">
        <v>0.0</v>
      </c>
      <c r="T514" s="17">
        <v>0.0</v>
      </c>
      <c r="U514" s="13">
        <v>0.0</v>
      </c>
    </row>
    <row r="515" spans="1:21">
      <c r="A515" s="7" t="s">
        <v>746</v>
      </c>
      <c r="B515" s="7" t="s">
        <v>618</v>
      </c>
      <c r="C515" s="7" t="s">
        <v>619</v>
      </c>
      <c r="D515" s="7" t="s">
        <v>42</v>
      </c>
      <c r="E515" s="7">
        <v>54.91</v>
      </c>
      <c r="F515" s="13">
        <v>924.61</v>
      </c>
      <c r="G515" s="17">
        <f>IF($F$699=0,0,(F515/$F$699)*100)</f>
        <v>0.066351502590885</v>
      </c>
      <c r="H515" s="17">
        <v>0.0</v>
      </c>
      <c r="I515" s="13">
        <v>0.0</v>
      </c>
      <c r="J515" s="17">
        <v>0.0</v>
      </c>
      <c r="K515" s="13">
        <v>0.0</v>
      </c>
      <c r="L515" s="17">
        <v>0.0</v>
      </c>
      <c r="M515" s="13">
        <v>0.0</v>
      </c>
      <c r="N515" s="17">
        <v>0.0</v>
      </c>
      <c r="O515" s="13">
        <v>0.0</v>
      </c>
      <c r="P515" s="17">
        <v>0.0</v>
      </c>
      <c r="Q515" s="13">
        <v>0.0</v>
      </c>
      <c r="R515" s="17">
        <v>0.0</v>
      </c>
      <c r="S515" s="13">
        <v>0.0</v>
      </c>
      <c r="T515" s="17">
        <v>100.0</v>
      </c>
      <c r="U515" s="13">
        <v>924.61</v>
      </c>
    </row>
    <row r="516" spans="1:21">
      <c r="A516" s="7" t="s">
        <v>747</v>
      </c>
      <c r="B516" s="7" t="s">
        <v>108</v>
      </c>
      <c r="C516" s="7" t="s">
        <v>109</v>
      </c>
      <c r="D516" s="7" t="s">
        <v>42</v>
      </c>
      <c r="E516" s="7">
        <v>0.18</v>
      </c>
      <c r="F516" s="13">
        <v>1.35</v>
      </c>
      <c r="G516" s="17">
        <f>IF($F$699=0,0,(F516/$F$699)*100)</f>
        <v>9.6878174038454E-5</v>
      </c>
      <c r="H516" s="17">
        <v>0.0</v>
      </c>
      <c r="I516" s="13">
        <v>0.0</v>
      </c>
      <c r="J516" s="17">
        <v>0.0</v>
      </c>
      <c r="K516" s="13">
        <v>0.0</v>
      </c>
      <c r="L516" s="17">
        <v>0.0</v>
      </c>
      <c r="M516" s="13">
        <v>0.0</v>
      </c>
      <c r="N516" s="17">
        <v>0.0</v>
      </c>
      <c r="O516" s="13">
        <v>0.0</v>
      </c>
      <c r="P516" s="17">
        <v>0.0</v>
      </c>
      <c r="Q516" s="13">
        <v>0.0</v>
      </c>
      <c r="R516" s="17">
        <v>0.0</v>
      </c>
      <c r="S516" s="13">
        <v>0.0</v>
      </c>
      <c r="T516" s="17">
        <v>100.0</v>
      </c>
      <c r="U516" s="13">
        <v>1.35</v>
      </c>
    </row>
    <row r="517" spans="1:21">
      <c r="A517" s="7" t="s">
        <v>748</v>
      </c>
      <c r="B517" s="7" t="s">
        <v>246</v>
      </c>
      <c r="C517" s="7" t="s">
        <v>247</v>
      </c>
      <c r="D517" s="7" t="s">
        <v>42</v>
      </c>
      <c r="E517" s="7">
        <v>0.18</v>
      </c>
      <c r="F517" s="13">
        <v>20.92</v>
      </c>
      <c r="G517" s="17">
        <f>IF($F$699=0,0,(F517/$F$699)*100)</f>
        <v>0.001501252889544</v>
      </c>
      <c r="H517" s="17">
        <v>0.0</v>
      </c>
      <c r="I517" s="13">
        <v>0.0</v>
      </c>
      <c r="J517" s="17">
        <v>0.0</v>
      </c>
      <c r="K517" s="13">
        <v>0.0</v>
      </c>
      <c r="L517" s="17">
        <v>0.0</v>
      </c>
      <c r="M517" s="13">
        <v>0.0</v>
      </c>
      <c r="N517" s="17">
        <v>0.0</v>
      </c>
      <c r="O517" s="13">
        <v>0.0</v>
      </c>
      <c r="P517" s="17">
        <v>0.0</v>
      </c>
      <c r="Q517" s="13">
        <v>0.0</v>
      </c>
      <c r="R517" s="17">
        <v>0.0</v>
      </c>
      <c r="S517" s="13">
        <v>0.0</v>
      </c>
      <c r="T517" s="17">
        <v>100.0</v>
      </c>
      <c r="U517" s="13">
        <v>20.92</v>
      </c>
    </row>
    <row r="518" spans="1:21">
      <c r="A518" s="7" t="s">
        <v>749</v>
      </c>
      <c r="B518" s="7" t="s">
        <v>667</v>
      </c>
      <c r="C518" s="7" t="s">
        <v>668</v>
      </c>
      <c r="D518" s="7" t="s">
        <v>42</v>
      </c>
      <c r="E518" s="7">
        <v>39.72</v>
      </c>
      <c r="F518" s="13">
        <v>524.57</v>
      </c>
      <c r="G518" s="17">
        <f>IF($F$699=0,0,(F518/$F$699)*100)</f>
        <v>0.037643987966927</v>
      </c>
      <c r="H518" s="17">
        <v>0.0</v>
      </c>
      <c r="I518" s="13">
        <v>0.0</v>
      </c>
      <c r="J518" s="17">
        <v>0.0</v>
      </c>
      <c r="K518" s="13">
        <v>0.0</v>
      </c>
      <c r="L518" s="17">
        <v>0.0</v>
      </c>
      <c r="M518" s="13">
        <v>0.0</v>
      </c>
      <c r="N518" s="17">
        <v>0.0</v>
      </c>
      <c r="O518" s="13">
        <v>0.0</v>
      </c>
      <c r="P518" s="17">
        <v>0.0</v>
      </c>
      <c r="Q518" s="13">
        <v>0.0</v>
      </c>
      <c r="R518" s="17">
        <v>0.0</v>
      </c>
      <c r="S518" s="13">
        <v>0.0</v>
      </c>
      <c r="T518" s="17">
        <v>100.0</v>
      </c>
      <c r="U518" s="13">
        <v>524.57</v>
      </c>
    </row>
    <row r="519" spans="1:21">
      <c r="A519" s="7" t="s">
        <v>750</v>
      </c>
      <c r="B519" s="7" t="s">
        <v>751</v>
      </c>
      <c r="C519" s="7" t="s">
        <v>752</v>
      </c>
      <c r="D519" s="7" t="s">
        <v>42</v>
      </c>
      <c r="E519" s="7">
        <v>0.18</v>
      </c>
      <c r="F519" s="13">
        <v>19.04</v>
      </c>
      <c r="G519" s="17">
        <f>IF($F$699=0,0,(F519/$F$699)*100)</f>
        <v>0.0013663410619942</v>
      </c>
      <c r="H519" s="17">
        <v>0.0</v>
      </c>
      <c r="I519" s="13">
        <v>0.0</v>
      </c>
      <c r="J519" s="17">
        <v>0.0</v>
      </c>
      <c r="K519" s="13">
        <v>0.0</v>
      </c>
      <c r="L519" s="17">
        <v>0.0</v>
      </c>
      <c r="M519" s="13">
        <v>0.0</v>
      </c>
      <c r="N519" s="17">
        <v>0.0</v>
      </c>
      <c r="O519" s="13">
        <v>0.0</v>
      </c>
      <c r="P519" s="17">
        <v>0.0</v>
      </c>
      <c r="Q519" s="13">
        <v>0.0</v>
      </c>
      <c r="R519" s="17">
        <v>0.0</v>
      </c>
      <c r="S519" s="13">
        <v>0.0</v>
      </c>
      <c r="T519" s="17">
        <v>100.0</v>
      </c>
      <c r="U519" s="13">
        <v>19.04</v>
      </c>
    </row>
    <row r="520" spans="1:21">
      <c r="A520" s="7" t="s">
        <v>753</v>
      </c>
      <c r="B520" s="7" t="s">
        <v>670</v>
      </c>
      <c r="C520" s="7" t="s">
        <v>671</v>
      </c>
      <c r="D520" s="7" t="s">
        <v>42</v>
      </c>
      <c r="E520" s="7">
        <v>54.91</v>
      </c>
      <c r="F520" s="13">
        <v>371.75</v>
      </c>
      <c r="G520" s="17">
        <f>IF($F$699=0,0,(F520/$F$699)*100)</f>
        <v>0.026677378665774</v>
      </c>
      <c r="H520" s="17">
        <v>0.0</v>
      </c>
      <c r="I520" s="13">
        <v>0.0</v>
      </c>
      <c r="J520" s="17">
        <v>0.0</v>
      </c>
      <c r="K520" s="13">
        <v>0.0</v>
      </c>
      <c r="L520" s="17">
        <v>0.0</v>
      </c>
      <c r="M520" s="13">
        <v>0.0</v>
      </c>
      <c r="N520" s="17">
        <v>0.0</v>
      </c>
      <c r="O520" s="13">
        <v>0.0</v>
      </c>
      <c r="P520" s="17">
        <v>0.0</v>
      </c>
      <c r="Q520" s="13">
        <v>0.0</v>
      </c>
      <c r="R520" s="17">
        <v>0.0</v>
      </c>
      <c r="S520" s="13">
        <v>0.0</v>
      </c>
      <c r="T520" s="17">
        <v>100.0</v>
      </c>
      <c r="U520" s="13">
        <v>371.75</v>
      </c>
    </row>
    <row r="521" spans="1:21">
      <c r="A521" s="7" t="s">
        <v>754</v>
      </c>
      <c r="B521" s="7" t="s">
        <v>673</v>
      </c>
      <c r="C521" s="7" t="s">
        <v>674</v>
      </c>
      <c r="D521" s="7" t="s">
        <v>42</v>
      </c>
      <c r="E521" s="7">
        <v>54.91</v>
      </c>
      <c r="F521" s="13">
        <v>955.82</v>
      </c>
      <c r="G521" s="17">
        <f>IF($F$699=0,0,(F521/$F$699)*100)</f>
        <v>0.068591182451433</v>
      </c>
      <c r="H521" s="17">
        <v>0.0</v>
      </c>
      <c r="I521" s="13">
        <v>0.0</v>
      </c>
      <c r="J521" s="17">
        <v>0.0</v>
      </c>
      <c r="K521" s="13">
        <v>0.0</v>
      </c>
      <c r="L521" s="17">
        <v>0.0</v>
      </c>
      <c r="M521" s="13">
        <v>0.0</v>
      </c>
      <c r="N521" s="17">
        <v>0.0</v>
      </c>
      <c r="O521" s="13">
        <v>0.0</v>
      </c>
      <c r="P521" s="17">
        <v>0.0</v>
      </c>
      <c r="Q521" s="13">
        <v>0.0</v>
      </c>
      <c r="R521" s="17">
        <v>0.0</v>
      </c>
      <c r="S521" s="13">
        <v>0.0</v>
      </c>
      <c r="T521" s="17">
        <v>100.0</v>
      </c>
      <c r="U521" s="13">
        <v>955.82</v>
      </c>
    </row>
    <row r="522" spans="1:21">
      <c r="A522" s="6" t="s">
        <v>755</v>
      </c>
      <c r="B522" s="6" t="s">
        <v>755</v>
      </c>
      <c r="C522" s="6" t="s">
        <v>676</v>
      </c>
      <c r="D522" s="6" t="s">
        <v>27</v>
      </c>
      <c r="E522" s="6" t="s">
        <v>27</v>
      </c>
      <c r="F522" s="12">
        <f>SUM(F523,F524,F525,F526,F527)</f>
        <v>2392.23</v>
      </c>
      <c r="G522" s="16">
        <f>IF($F$699=0,0,(F522/$F$699)*100)</f>
        <v>0.17167027724445</v>
      </c>
      <c r="H522" s="16" t="s">
        <v>27</v>
      </c>
      <c r="I522" s="12" t="s">
        <v>27</v>
      </c>
      <c r="J522" s="16" t="s">
        <v>27</v>
      </c>
      <c r="K522" s="12" t="s">
        <v>27</v>
      </c>
      <c r="L522" s="16" t="s">
        <v>27</v>
      </c>
      <c r="M522" s="12" t="s">
        <v>27</v>
      </c>
      <c r="N522" s="16" t="s">
        <v>27</v>
      </c>
      <c r="O522" s="12" t="s">
        <v>27</v>
      </c>
      <c r="P522" s="16" t="s">
        <v>27</v>
      </c>
      <c r="Q522" s="12" t="s">
        <v>27</v>
      </c>
      <c r="R522" s="16" t="s">
        <v>27</v>
      </c>
      <c r="S522" s="12" t="s">
        <v>27</v>
      </c>
      <c r="T522" s="16" t="s">
        <v>27</v>
      </c>
      <c r="U522" s="12" t="s">
        <v>27</v>
      </c>
    </row>
    <row r="523" spans="1:21">
      <c r="A523" s="7" t="s">
        <v>756</v>
      </c>
      <c r="B523" s="7" t="s">
        <v>678</v>
      </c>
      <c r="C523" s="7" t="s">
        <v>679</v>
      </c>
      <c r="D523" s="7" t="s">
        <v>42</v>
      </c>
      <c r="E523" s="7">
        <v>23.0</v>
      </c>
      <c r="F523" s="13">
        <v>1577.28</v>
      </c>
      <c r="G523" s="17">
        <f>IF($F$699=0,0,(F523/$F$699)*100)</f>
        <v>0.11318815284991</v>
      </c>
      <c r="H523" s="17">
        <v>0.0</v>
      </c>
      <c r="I523" s="13">
        <v>0.0</v>
      </c>
      <c r="J523" s="17">
        <v>0.0</v>
      </c>
      <c r="K523" s="13">
        <v>0.0</v>
      </c>
      <c r="L523" s="17">
        <v>0.0</v>
      </c>
      <c r="M523" s="13">
        <v>0.0</v>
      </c>
      <c r="N523" s="17">
        <v>0.0</v>
      </c>
      <c r="O523" s="13">
        <v>0.0</v>
      </c>
      <c r="P523" s="17">
        <v>0.0</v>
      </c>
      <c r="Q523" s="13">
        <v>0.0</v>
      </c>
      <c r="R523" s="17">
        <v>0.0</v>
      </c>
      <c r="S523" s="13">
        <v>0.0</v>
      </c>
      <c r="T523" s="17">
        <v>100.0</v>
      </c>
      <c r="U523" s="13">
        <v>1577.28</v>
      </c>
    </row>
    <row r="524" spans="1:21">
      <c r="A524" s="7" t="s">
        <v>757</v>
      </c>
      <c r="B524" s="7" t="s">
        <v>633</v>
      </c>
      <c r="C524" s="7" t="s">
        <v>681</v>
      </c>
      <c r="D524" s="7" t="s">
        <v>42</v>
      </c>
      <c r="E524" s="7">
        <v>23.0</v>
      </c>
      <c r="F524" s="13">
        <v>469.41</v>
      </c>
      <c r="G524" s="17">
        <f>IF($F$699=0,0,(F524/$F$699)*100)</f>
        <v>0.033685617537326</v>
      </c>
      <c r="H524" s="17">
        <v>0.0</v>
      </c>
      <c r="I524" s="13">
        <v>0.0</v>
      </c>
      <c r="J524" s="17">
        <v>0.0</v>
      </c>
      <c r="K524" s="13">
        <v>0.0</v>
      </c>
      <c r="L524" s="17">
        <v>0.0</v>
      </c>
      <c r="M524" s="13">
        <v>0.0</v>
      </c>
      <c r="N524" s="17">
        <v>0.0</v>
      </c>
      <c r="O524" s="13">
        <v>0.0</v>
      </c>
      <c r="P524" s="17">
        <v>0.0</v>
      </c>
      <c r="Q524" s="13">
        <v>0.0</v>
      </c>
      <c r="R524" s="17">
        <v>0.0</v>
      </c>
      <c r="S524" s="13">
        <v>0.0</v>
      </c>
      <c r="T524" s="17">
        <v>100.0</v>
      </c>
      <c r="U524" s="13">
        <v>469.41</v>
      </c>
    </row>
    <row r="525" spans="1:21">
      <c r="A525" s="7" t="s">
        <v>758</v>
      </c>
      <c r="B525" s="7" t="s">
        <v>683</v>
      </c>
      <c r="C525" s="7" t="s">
        <v>684</v>
      </c>
      <c r="D525" s="7" t="s">
        <v>35</v>
      </c>
      <c r="E525" s="7">
        <v>4.0</v>
      </c>
      <c r="F525" s="13">
        <v>12.01</v>
      </c>
      <c r="G525" s="17">
        <f>IF($F$699=0,0,(F525/$F$699)*100)</f>
        <v>0.00086185694089024</v>
      </c>
      <c r="H525" s="17">
        <v>0.0</v>
      </c>
      <c r="I525" s="13">
        <v>0.0</v>
      </c>
      <c r="J525" s="17">
        <v>0.0</v>
      </c>
      <c r="K525" s="13">
        <v>0.0</v>
      </c>
      <c r="L525" s="17">
        <v>0.0</v>
      </c>
      <c r="M525" s="13">
        <v>0.0</v>
      </c>
      <c r="N525" s="17">
        <v>0.0</v>
      </c>
      <c r="O525" s="13">
        <v>0.0</v>
      </c>
      <c r="P525" s="17">
        <v>0.0</v>
      </c>
      <c r="Q525" s="13">
        <v>0.0</v>
      </c>
      <c r="R525" s="17">
        <v>0.0</v>
      </c>
      <c r="S525" s="13">
        <v>0.0</v>
      </c>
      <c r="T525" s="17">
        <v>100.0</v>
      </c>
      <c r="U525" s="13">
        <v>12.01</v>
      </c>
    </row>
    <row r="526" spans="1:21">
      <c r="A526" s="7" t="s">
        <v>759</v>
      </c>
      <c r="B526" s="7" t="s">
        <v>686</v>
      </c>
      <c r="C526" s="7" t="s">
        <v>687</v>
      </c>
      <c r="D526" s="7" t="s">
        <v>35</v>
      </c>
      <c r="E526" s="7">
        <v>4.0</v>
      </c>
      <c r="F526" s="13">
        <v>174.69</v>
      </c>
      <c r="G526" s="17">
        <f>IF($F$699=0,0,(F526/$F$699)*100)</f>
        <v>0.012536035720576</v>
      </c>
      <c r="H526" s="17">
        <v>0.0</v>
      </c>
      <c r="I526" s="13">
        <v>0.0</v>
      </c>
      <c r="J526" s="17">
        <v>0.0</v>
      </c>
      <c r="K526" s="13">
        <v>0.0</v>
      </c>
      <c r="L526" s="17">
        <v>0.0</v>
      </c>
      <c r="M526" s="13">
        <v>0.0</v>
      </c>
      <c r="N526" s="17">
        <v>0.0</v>
      </c>
      <c r="O526" s="13">
        <v>0.0</v>
      </c>
      <c r="P526" s="17">
        <v>0.0</v>
      </c>
      <c r="Q526" s="13">
        <v>0.0</v>
      </c>
      <c r="R526" s="17">
        <v>0.0</v>
      </c>
      <c r="S526" s="13">
        <v>0.0</v>
      </c>
      <c r="T526" s="17">
        <v>100.0</v>
      </c>
      <c r="U526" s="13">
        <v>174.69</v>
      </c>
    </row>
    <row r="527" spans="1:21">
      <c r="A527" s="7" t="s">
        <v>760</v>
      </c>
      <c r="B527" s="7" t="s">
        <v>689</v>
      </c>
      <c r="C527" s="7" t="s">
        <v>690</v>
      </c>
      <c r="D527" s="7" t="s">
        <v>42</v>
      </c>
      <c r="E527" s="7">
        <v>23.0</v>
      </c>
      <c r="F527" s="13">
        <v>158.84</v>
      </c>
      <c r="G527" s="17">
        <f>IF($F$699=0,0,(F527/$F$699)*100)</f>
        <v>0.011398614195754</v>
      </c>
      <c r="H527" s="17">
        <v>0.0</v>
      </c>
      <c r="I527" s="13">
        <v>0.0</v>
      </c>
      <c r="J527" s="17">
        <v>0.0</v>
      </c>
      <c r="K527" s="13">
        <v>0.0</v>
      </c>
      <c r="L527" s="17">
        <v>0.0</v>
      </c>
      <c r="M527" s="13">
        <v>0.0</v>
      </c>
      <c r="N527" s="17">
        <v>0.0</v>
      </c>
      <c r="O527" s="13">
        <v>0.0</v>
      </c>
      <c r="P527" s="17">
        <v>0.0</v>
      </c>
      <c r="Q527" s="13">
        <v>0.0</v>
      </c>
      <c r="R527" s="17">
        <v>0.0</v>
      </c>
      <c r="S527" s="13">
        <v>0.0</v>
      </c>
      <c r="T527" s="17">
        <v>100.0</v>
      </c>
      <c r="U527" s="13">
        <v>158.84</v>
      </c>
    </row>
    <row r="528" spans="1:21">
      <c r="A528" s="6" t="s">
        <v>761</v>
      </c>
      <c r="B528" s="6" t="s">
        <v>761</v>
      </c>
      <c r="C528" s="6" t="s">
        <v>762</v>
      </c>
      <c r="D528" s="6" t="s">
        <v>27</v>
      </c>
      <c r="E528" s="6" t="s">
        <v>27</v>
      </c>
      <c r="F528" s="12">
        <f>SUM(F529,F539)</f>
        <v>5631.86</v>
      </c>
      <c r="G528" s="16">
        <f>IF($F$699=0,0,(F528/$F$699)*100)</f>
        <v>0.40415134314089</v>
      </c>
      <c r="H528" s="16" t="s">
        <v>27</v>
      </c>
      <c r="I528" s="12" t="s">
        <v>27</v>
      </c>
      <c r="J528" s="16" t="s">
        <v>27</v>
      </c>
      <c r="K528" s="12" t="s">
        <v>27</v>
      </c>
      <c r="L528" s="16" t="s">
        <v>27</v>
      </c>
      <c r="M528" s="12" t="s">
        <v>27</v>
      </c>
      <c r="N528" s="16" t="s">
        <v>27</v>
      </c>
      <c r="O528" s="12" t="s">
        <v>27</v>
      </c>
      <c r="P528" s="16" t="s">
        <v>27</v>
      </c>
      <c r="Q528" s="12" t="s">
        <v>27</v>
      </c>
      <c r="R528" s="16" t="s">
        <v>27</v>
      </c>
      <c r="S528" s="12" t="s">
        <v>27</v>
      </c>
      <c r="T528" s="16" t="s">
        <v>27</v>
      </c>
      <c r="U528" s="12" t="s">
        <v>27</v>
      </c>
    </row>
    <row r="529" spans="1:21">
      <c r="A529" s="6" t="s">
        <v>763</v>
      </c>
      <c r="B529" s="6" t="s">
        <v>763</v>
      </c>
      <c r="C529" s="6" t="s">
        <v>414</v>
      </c>
      <c r="D529" s="6" t="s">
        <v>27</v>
      </c>
      <c r="E529" s="6" t="s">
        <v>27</v>
      </c>
      <c r="F529" s="12">
        <f>SUM(F530,F531,F532,F533,F534,F535,F536,F537,F538)</f>
        <v>3238.66</v>
      </c>
      <c r="G529" s="16">
        <f>IF($F$699=0,0,(F529/$F$699)*100)</f>
        <v>0.23241145713435</v>
      </c>
      <c r="H529" s="16" t="s">
        <v>27</v>
      </c>
      <c r="I529" s="12" t="s">
        <v>27</v>
      </c>
      <c r="J529" s="16" t="s">
        <v>27</v>
      </c>
      <c r="K529" s="12" t="s">
        <v>27</v>
      </c>
      <c r="L529" s="16" t="s">
        <v>27</v>
      </c>
      <c r="M529" s="12" t="s">
        <v>27</v>
      </c>
      <c r="N529" s="16" t="s">
        <v>27</v>
      </c>
      <c r="O529" s="12" t="s">
        <v>27</v>
      </c>
      <c r="P529" s="16" t="s">
        <v>27</v>
      </c>
      <c r="Q529" s="12" t="s">
        <v>27</v>
      </c>
      <c r="R529" s="16" t="s">
        <v>27</v>
      </c>
      <c r="S529" s="12" t="s">
        <v>27</v>
      </c>
      <c r="T529" s="16" t="s">
        <v>27</v>
      </c>
      <c r="U529" s="12" t="s">
        <v>27</v>
      </c>
    </row>
    <row r="530" spans="1:21">
      <c r="A530" s="7" t="s">
        <v>764</v>
      </c>
      <c r="B530" s="7" t="s">
        <v>59</v>
      </c>
      <c r="C530" s="7" t="s">
        <v>84</v>
      </c>
      <c r="D530" s="7" t="s">
        <v>42</v>
      </c>
      <c r="E530" s="7">
        <v>54.91</v>
      </c>
      <c r="F530" s="13">
        <v>121.43</v>
      </c>
      <c r="G530" s="17">
        <f>IF($F$699=0,0,(F530/$F$699)*100)</f>
        <v>0.0087140123507329</v>
      </c>
      <c r="H530" s="17">
        <v>100.0</v>
      </c>
      <c r="I530" s="13">
        <v>121.43</v>
      </c>
      <c r="J530" s="17">
        <v>0.0</v>
      </c>
      <c r="K530" s="13">
        <v>0.0</v>
      </c>
      <c r="L530" s="17">
        <v>0.0</v>
      </c>
      <c r="M530" s="13">
        <v>0.0</v>
      </c>
      <c r="N530" s="17">
        <v>0.0</v>
      </c>
      <c r="O530" s="13">
        <v>0.0</v>
      </c>
      <c r="P530" s="17">
        <v>0.0</v>
      </c>
      <c r="Q530" s="13">
        <v>0.0</v>
      </c>
      <c r="R530" s="17">
        <v>0.0</v>
      </c>
      <c r="S530" s="13">
        <v>0.0</v>
      </c>
      <c r="T530" s="17">
        <v>0.0</v>
      </c>
      <c r="U530" s="13">
        <v>0.0</v>
      </c>
    </row>
    <row r="531" spans="1:21">
      <c r="A531" s="7" t="s">
        <v>765</v>
      </c>
      <c r="B531" s="7" t="s">
        <v>68</v>
      </c>
      <c r="C531" s="7" t="s">
        <v>121</v>
      </c>
      <c r="D531" s="7" t="s">
        <v>42</v>
      </c>
      <c r="E531" s="7">
        <v>54.91</v>
      </c>
      <c r="F531" s="13">
        <v>299.17</v>
      </c>
      <c r="G531" s="17">
        <f>IF($F$699=0,0,(F531/$F$699)*100)</f>
        <v>0.021468920983025</v>
      </c>
      <c r="H531" s="17">
        <v>100.0</v>
      </c>
      <c r="I531" s="13">
        <v>299.17</v>
      </c>
      <c r="J531" s="17">
        <v>0.0</v>
      </c>
      <c r="K531" s="13">
        <v>0.0</v>
      </c>
      <c r="L531" s="17">
        <v>0.0</v>
      </c>
      <c r="M531" s="13">
        <v>0.0</v>
      </c>
      <c r="N531" s="17">
        <v>0.0</v>
      </c>
      <c r="O531" s="13">
        <v>0.0</v>
      </c>
      <c r="P531" s="17">
        <v>0.0</v>
      </c>
      <c r="Q531" s="13">
        <v>0.0</v>
      </c>
      <c r="R531" s="17">
        <v>0.0</v>
      </c>
      <c r="S531" s="13">
        <v>0.0</v>
      </c>
      <c r="T531" s="17">
        <v>0.0</v>
      </c>
      <c r="U531" s="13">
        <v>0.0</v>
      </c>
    </row>
    <row r="532" spans="1:21">
      <c r="A532" s="7" t="s">
        <v>766</v>
      </c>
      <c r="B532" s="7" t="s">
        <v>618</v>
      </c>
      <c r="C532" s="7" t="s">
        <v>619</v>
      </c>
      <c r="D532" s="7" t="s">
        <v>42</v>
      </c>
      <c r="E532" s="7">
        <v>54.91</v>
      </c>
      <c r="F532" s="13">
        <v>924.61</v>
      </c>
      <c r="G532" s="17">
        <f>IF($F$699=0,0,(F532/$F$699)*100)</f>
        <v>0.066351502590885</v>
      </c>
      <c r="H532" s="17">
        <v>0.0</v>
      </c>
      <c r="I532" s="13">
        <v>0.0</v>
      </c>
      <c r="J532" s="17">
        <v>0.0</v>
      </c>
      <c r="K532" s="13">
        <v>0.0</v>
      </c>
      <c r="L532" s="17">
        <v>0.0</v>
      </c>
      <c r="M532" s="13">
        <v>0.0</v>
      </c>
      <c r="N532" s="17">
        <v>0.0</v>
      </c>
      <c r="O532" s="13">
        <v>0.0</v>
      </c>
      <c r="P532" s="17">
        <v>0.0</v>
      </c>
      <c r="Q532" s="13">
        <v>0.0</v>
      </c>
      <c r="R532" s="17">
        <v>0.0</v>
      </c>
      <c r="S532" s="13">
        <v>0.0</v>
      </c>
      <c r="T532" s="17">
        <v>100.0</v>
      </c>
      <c r="U532" s="13">
        <v>924.61</v>
      </c>
    </row>
    <row r="533" spans="1:21">
      <c r="A533" s="7" t="s">
        <v>767</v>
      </c>
      <c r="B533" s="7" t="s">
        <v>108</v>
      </c>
      <c r="C533" s="7" t="s">
        <v>109</v>
      </c>
      <c r="D533" s="7" t="s">
        <v>42</v>
      </c>
      <c r="E533" s="7">
        <v>0.18</v>
      </c>
      <c r="F533" s="13">
        <v>1.35</v>
      </c>
      <c r="G533" s="17">
        <f>IF($F$699=0,0,(F533/$F$699)*100)</f>
        <v>9.6878174038454E-5</v>
      </c>
      <c r="H533" s="17">
        <v>0.0</v>
      </c>
      <c r="I533" s="13">
        <v>0.0</v>
      </c>
      <c r="J533" s="17">
        <v>0.0</v>
      </c>
      <c r="K533" s="13">
        <v>0.0</v>
      </c>
      <c r="L533" s="17">
        <v>0.0</v>
      </c>
      <c r="M533" s="13">
        <v>0.0</v>
      </c>
      <c r="N533" s="17">
        <v>0.0</v>
      </c>
      <c r="O533" s="13">
        <v>0.0</v>
      </c>
      <c r="P533" s="17">
        <v>0.0</v>
      </c>
      <c r="Q533" s="13">
        <v>0.0</v>
      </c>
      <c r="R533" s="17">
        <v>0.0</v>
      </c>
      <c r="S533" s="13">
        <v>0.0</v>
      </c>
      <c r="T533" s="17">
        <v>100.0</v>
      </c>
      <c r="U533" s="13">
        <v>1.35</v>
      </c>
    </row>
    <row r="534" spans="1:21">
      <c r="A534" s="7" t="s">
        <v>768</v>
      </c>
      <c r="B534" s="7" t="s">
        <v>246</v>
      </c>
      <c r="C534" s="7" t="s">
        <v>247</v>
      </c>
      <c r="D534" s="7" t="s">
        <v>42</v>
      </c>
      <c r="E534" s="7">
        <v>0.18</v>
      </c>
      <c r="F534" s="13">
        <v>20.92</v>
      </c>
      <c r="G534" s="17">
        <f>IF($F$699=0,0,(F534/$F$699)*100)</f>
        <v>0.001501252889544</v>
      </c>
      <c r="H534" s="17">
        <v>0.0</v>
      </c>
      <c r="I534" s="13">
        <v>0.0</v>
      </c>
      <c r="J534" s="17">
        <v>0.0</v>
      </c>
      <c r="K534" s="13">
        <v>0.0</v>
      </c>
      <c r="L534" s="17">
        <v>0.0</v>
      </c>
      <c r="M534" s="13">
        <v>0.0</v>
      </c>
      <c r="N534" s="17">
        <v>0.0</v>
      </c>
      <c r="O534" s="13">
        <v>0.0</v>
      </c>
      <c r="P534" s="17">
        <v>0.0</v>
      </c>
      <c r="Q534" s="13">
        <v>0.0</v>
      </c>
      <c r="R534" s="17">
        <v>0.0</v>
      </c>
      <c r="S534" s="13">
        <v>0.0</v>
      </c>
      <c r="T534" s="17">
        <v>100.0</v>
      </c>
      <c r="U534" s="13">
        <v>20.92</v>
      </c>
    </row>
    <row r="535" spans="1:21">
      <c r="A535" s="7" t="s">
        <v>769</v>
      </c>
      <c r="B535" s="7" t="s">
        <v>667</v>
      </c>
      <c r="C535" s="7" t="s">
        <v>668</v>
      </c>
      <c r="D535" s="7" t="s">
        <v>42</v>
      </c>
      <c r="E535" s="7">
        <v>39.72</v>
      </c>
      <c r="F535" s="13">
        <v>524.57</v>
      </c>
      <c r="G535" s="17">
        <f>IF($F$699=0,0,(F535/$F$699)*100)</f>
        <v>0.037643987966927</v>
      </c>
      <c r="H535" s="17">
        <v>0.0</v>
      </c>
      <c r="I535" s="13">
        <v>0.0</v>
      </c>
      <c r="J535" s="17">
        <v>0.0</v>
      </c>
      <c r="K535" s="13">
        <v>0.0</v>
      </c>
      <c r="L535" s="17">
        <v>0.0</v>
      </c>
      <c r="M535" s="13">
        <v>0.0</v>
      </c>
      <c r="N535" s="17">
        <v>0.0</v>
      </c>
      <c r="O535" s="13">
        <v>0.0</v>
      </c>
      <c r="P535" s="17">
        <v>0.0</v>
      </c>
      <c r="Q535" s="13">
        <v>0.0</v>
      </c>
      <c r="R535" s="17">
        <v>0.0</v>
      </c>
      <c r="S535" s="13">
        <v>0.0</v>
      </c>
      <c r="T535" s="17">
        <v>100.0</v>
      </c>
      <c r="U535" s="13">
        <v>524.57</v>
      </c>
    </row>
    <row r="536" spans="1:21">
      <c r="A536" s="7" t="s">
        <v>770</v>
      </c>
      <c r="B536" s="7" t="s">
        <v>751</v>
      </c>
      <c r="C536" s="7" t="s">
        <v>752</v>
      </c>
      <c r="D536" s="7" t="s">
        <v>42</v>
      </c>
      <c r="E536" s="7">
        <v>0.18</v>
      </c>
      <c r="F536" s="13">
        <v>19.04</v>
      </c>
      <c r="G536" s="17">
        <f>IF($F$699=0,0,(F536/$F$699)*100)</f>
        <v>0.0013663410619942</v>
      </c>
      <c r="H536" s="17">
        <v>0.0</v>
      </c>
      <c r="I536" s="13">
        <v>0.0</v>
      </c>
      <c r="J536" s="17">
        <v>0.0</v>
      </c>
      <c r="K536" s="13">
        <v>0.0</v>
      </c>
      <c r="L536" s="17">
        <v>0.0</v>
      </c>
      <c r="M536" s="13">
        <v>0.0</v>
      </c>
      <c r="N536" s="17">
        <v>0.0</v>
      </c>
      <c r="O536" s="13">
        <v>0.0</v>
      </c>
      <c r="P536" s="17">
        <v>0.0</v>
      </c>
      <c r="Q536" s="13">
        <v>0.0</v>
      </c>
      <c r="R536" s="17">
        <v>0.0</v>
      </c>
      <c r="S536" s="13">
        <v>0.0</v>
      </c>
      <c r="T536" s="17">
        <v>100.0</v>
      </c>
      <c r="U536" s="13">
        <v>19.04</v>
      </c>
    </row>
    <row r="537" spans="1:21">
      <c r="A537" s="7" t="s">
        <v>771</v>
      </c>
      <c r="B537" s="7" t="s">
        <v>670</v>
      </c>
      <c r="C537" s="7" t="s">
        <v>671</v>
      </c>
      <c r="D537" s="7" t="s">
        <v>42</v>
      </c>
      <c r="E537" s="7">
        <v>54.91</v>
      </c>
      <c r="F537" s="13">
        <v>371.75</v>
      </c>
      <c r="G537" s="17">
        <f>IF($F$699=0,0,(F537/$F$699)*100)</f>
        <v>0.026677378665774</v>
      </c>
      <c r="H537" s="17">
        <v>0.0</v>
      </c>
      <c r="I537" s="13">
        <v>0.0</v>
      </c>
      <c r="J537" s="17">
        <v>0.0</v>
      </c>
      <c r="K537" s="13">
        <v>0.0</v>
      </c>
      <c r="L537" s="17">
        <v>0.0</v>
      </c>
      <c r="M537" s="13">
        <v>0.0</v>
      </c>
      <c r="N537" s="17">
        <v>0.0</v>
      </c>
      <c r="O537" s="13">
        <v>0.0</v>
      </c>
      <c r="P537" s="17">
        <v>0.0</v>
      </c>
      <c r="Q537" s="13">
        <v>0.0</v>
      </c>
      <c r="R537" s="17">
        <v>0.0</v>
      </c>
      <c r="S537" s="13">
        <v>0.0</v>
      </c>
      <c r="T537" s="17">
        <v>100.0</v>
      </c>
      <c r="U537" s="13">
        <v>371.75</v>
      </c>
    </row>
    <row r="538" spans="1:21">
      <c r="A538" s="7" t="s">
        <v>772</v>
      </c>
      <c r="B538" s="7" t="s">
        <v>673</v>
      </c>
      <c r="C538" s="7" t="s">
        <v>674</v>
      </c>
      <c r="D538" s="7" t="s">
        <v>42</v>
      </c>
      <c r="E538" s="7">
        <v>54.91</v>
      </c>
      <c r="F538" s="13">
        <v>955.82</v>
      </c>
      <c r="G538" s="17">
        <f>IF($F$699=0,0,(F538/$F$699)*100)</f>
        <v>0.068591182451433</v>
      </c>
      <c r="H538" s="17">
        <v>0.0</v>
      </c>
      <c r="I538" s="13">
        <v>0.0</v>
      </c>
      <c r="J538" s="17">
        <v>0.0</v>
      </c>
      <c r="K538" s="13">
        <v>0.0</v>
      </c>
      <c r="L538" s="17">
        <v>0.0</v>
      </c>
      <c r="M538" s="13">
        <v>0.0</v>
      </c>
      <c r="N538" s="17">
        <v>0.0</v>
      </c>
      <c r="O538" s="13">
        <v>0.0</v>
      </c>
      <c r="P538" s="17">
        <v>0.0</v>
      </c>
      <c r="Q538" s="13">
        <v>0.0</v>
      </c>
      <c r="R538" s="17">
        <v>0.0</v>
      </c>
      <c r="S538" s="13">
        <v>0.0</v>
      </c>
      <c r="T538" s="17">
        <v>100.0</v>
      </c>
      <c r="U538" s="13">
        <v>955.82</v>
      </c>
    </row>
    <row r="539" spans="1:21">
      <c r="A539" s="6" t="s">
        <v>773</v>
      </c>
      <c r="B539" s="6" t="s">
        <v>773</v>
      </c>
      <c r="C539" s="6" t="s">
        <v>676</v>
      </c>
      <c r="D539" s="6" t="s">
        <v>27</v>
      </c>
      <c r="E539" s="6" t="s">
        <v>27</v>
      </c>
      <c r="F539" s="12">
        <f>SUM(F540,F541,F542,F543,F544)</f>
        <v>2393.2</v>
      </c>
      <c r="G539" s="16">
        <f>IF($F$699=0,0,(F539/$F$699)*100)</f>
        <v>0.17173988600654</v>
      </c>
      <c r="H539" s="16" t="s">
        <v>27</v>
      </c>
      <c r="I539" s="12" t="s">
        <v>27</v>
      </c>
      <c r="J539" s="16" t="s">
        <v>27</v>
      </c>
      <c r="K539" s="12" t="s">
        <v>27</v>
      </c>
      <c r="L539" s="16" t="s">
        <v>27</v>
      </c>
      <c r="M539" s="12" t="s">
        <v>27</v>
      </c>
      <c r="N539" s="16" t="s">
        <v>27</v>
      </c>
      <c r="O539" s="12" t="s">
        <v>27</v>
      </c>
      <c r="P539" s="16" t="s">
        <v>27</v>
      </c>
      <c r="Q539" s="12" t="s">
        <v>27</v>
      </c>
      <c r="R539" s="16" t="s">
        <v>27</v>
      </c>
      <c r="S539" s="12" t="s">
        <v>27</v>
      </c>
      <c r="T539" s="16" t="s">
        <v>27</v>
      </c>
      <c r="U539" s="12" t="s">
        <v>27</v>
      </c>
    </row>
    <row r="540" spans="1:21">
      <c r="A540" s="7" t="s">
        <v>774</v>
      </c>
      <c r="B540" s="7" t="s">
        <v>678</v>
      </c>
      <c r="C540" s="7" t="s">
        <v>679</v>
      </c>
      <c r="D540" s="7" t="s">
        <v>42</v>
      </c>
      <c r="E540" s="7">
        <v>23.01</v>
      </c>
      <c r="F540" s="13">
        <v>1577.97</v>
      </c>
      <c r="G540" s="17">
        <f>IF($F$699=0,0,(F540/$F$699)*100)</f>
        <v>0.11323766836108</v>
      </c>
      <c r="H540" s="17">
        <v>0.0</v>
      </c>
      <c r="I540" s="13">
        <v>0.0</v>
      </c>
      <c r="J540" s="17">
        <v>0.0</v>
      </c>
      <c r="K540" s="13">
        <v>0.0</v>
      </c>
      <c r="L540" s="17">
        <v>0.0</v>
      </c>
      <c r="M540" s="13">
        <v>0.0</v>
      </c>
      <c r="N540" s="17">
        <v>0.0</v>
      </c>
      <c r="O540" s="13">
        <v>0.0</v>
      </c>
      <c r="P540" s="17">
        <v>0.0</v>
      </c>
      <c r="Q540" s="13">
        <v>0.0</v>
      </c>
      <c r="R540" s="17">
        <v>0.0</v>
      </c>
      <c r="S540" s="13">
        <v>0.0</v>
      </c>
      <c r="T540" s="17">
        <v>100.0</v>
      </c>
      <c r="U540" s="13">
        <v>1577.97</v>
      </c>
    </row>
    <row r="541" spans="1:21">
      <c r="A541" s="7" t="s">
        <v>775</v>
      </c>
      <c r="B541" s="7" t="s">
        <v>633</v>
      </c>
      <c r="C541" s="7" t="s">
        <v>681</v>
      </c>
      <c r="D541" s="7" t="s">
        <v>42</v>
      </c>
      <c r="E541" s="7">
        <v>23.01</v>
      </c>
      <c r="F541" s="13">
        <v>469.62</v>
      </c>
      <c r="G541" s="17">
        <f>IF($F$699=0,0,(F541/$F$699)*100)</f>
        <v>0.03370068747551</v>
      </c>
      <c r="H541" s="17">
        <v>0.0</v>
      </c>
      <c r="I541" s="13">
        <v>0.0</v>
      </c>
      <c r="J541" s="17">
        <v>0.0</v>
      </c>
      <c r="K541" s="13">
        <v>0.0</v>
      </c>
      <c r="L541" s="17">
        <v>0.0</v>
      </c>
      <c r="M541" s="13">
        <v>0.0</v>
      </c>
      <c r="N541" s="17">
        <v>0.0</v>
      </c>
      <c r="O541" s="13">
        <v>0.0</v>
      </c>
      <c r="P541" s="17">
        <v>0.0</v>
      </c>
      <c r="Q541" s="13">
        <v>0.0</v>
      </c>
      <c r="R541" s="17">
        <v>0.0</v>
      </c>
      <c r="S541" s="13">
        <v>0.0</v>
      </c>
      <c r="T541" s="17">
        <v>100.0</v>
      </c>
      <c r="U541" s="13">
        <v>469.62</v>
      </c>
    </row>
    <row r="542" spans="1:21">
      <c r="A542" s="7" t="s">
        <v>776</v>
      </c>
      <c r="B542" s="7" t="s">
        <v>683</v>
      </c>
      <c r="C542" s="7" t="s">
        <v>684</v>
      </c>
      <c r="D542" s="7" t="s">
        <v>35</v>
      </c>
      <c r="E542" s="7">
        <v>4.0</v>
      </c>
      <c r="F542" s="13">
        <v>12.01</v>
      </c>
      <c r="G542" s="17">
        <f>IF($F$699=0,0,(F542/$F$699)*100)</f>
        <v>0.00086185694089024</v>
      </c>
      <c r="H542" s="17">
        <v>0.0</v>
      </c>
      <c r="I542" s="13">
        <v>0.0</v>
      </c>
      <c r="J542" s="17">
        <v>0.0</v>
      </c>
      <c r="K542" s="13">
        <v>0.0</v>
      </c>
      <c r="L542" s="17">
        <v>0.0</v>
      </c>
      <c r="M542" s="13">
        <v>0.0</v>
      </c>
      <c r="N542" s="17">
        <v>0.0</v>
      </c>
      <c r="O542" s="13">
        <v>0.0</v>
      </c>
      <c r="P542" s="17">
        <v>0.0</v>
      </c>
      <c r="Q542" s="13">
        <v>0.0</v>
      </c>
      <c r="R542" s="17">
        <v>0.0</v>
      </c>
      <c r="S542" s="13">
        <v>0.0</v>
      </c>
      <c r="T542" s="17">
        <v>100.0</v>
      </c>
      <c r="U542" s="13">
        <v>12.01</v>
      </c>
    </row>
    <row r="543" spans="1:21">
      <c r="A543" s="7" t="s">
        <v>777</v>
      </c>
      <c r="B543" s="7" t="s">
        <v>686</v>
      </c>
      <c r="C543" s="7" t="s">
        <v>687</v>
      </c>
      <c r="D543" s="7" t="s">
        <v>35</v>
      </c>
      <c r="E543" s="7">
        <v>4.0</v>
      </c>
      <c r="F543" s="13">
        <v>174.69</v>
      </c>
      <c r="G543" s="17">
        <f>IF($F$699=0,0,(F543/$F$699)*100)</f>
        <v>0.012536035720576</v>
      </c>
      <c r="H543" s="17">
        <v>0.0</v>
      </c>
      <c r="I543" s="13">
        <v>0.0</v>
      </c>
      <c r="J543" s="17">
        <v>0.0</v>
      </c>
      <c r="K543" s="13">
        <v>0.0</v>
      </c>
      <c r="L543" s="17">
        <v>0.0</v>
      </c>
      <c r="M543" s="13">
        <v>0.0</v>
      </c>
      <c r="N543" s="17">
        <v>0.0</v>
      </c>
      <c r="O543" s="13">
        <v>0.0</v>
      </c>
      <c r="P543" s="17">
        <v>0.0</v>
      </c>
      <c r="Q543" s="13">
        <v>0.0</v>
      </c>
      <c r="R543" s="17">
        <v>0.0</v>
      </c>
      <c r="S543" s="13">
        <v>0.0</v>
      </c>
      <c r="T543" s="17">
        <v>100.0</v>
      </c>
      <c r="U543" s="13">
        <v>174.69</v>
      </c>
    </row>
    <row r="544" spans="1:21">
      <c r="A544" s="7" t="s">
        <v>778</v>
      </c>
      <c r="B544" s="7" t="s">
        <v>689</v>
      </c>
      <c r="C544" s="7" t="s">
        <v>690</v>
      </c>
      <c r="D544" s="7" t="s">
        <v>42</v>
      </c>
      <c r="E544" s="7">
        <v>23.01</v>
      </c>
      <c r="F544" s="13">
        <v>158.91</v>
      </c>
      <c r="G544" s="17">
        <f>IF($F$699=0,0,(F544/$F$699)*100)</f>
        <v>0.011403637508482</v>
      </c>
      <c r="H544" s="17">
        <v>0.0</v>
      </c>
      <c r="I544" s="13">
        <v>0.0</v>
      </c>
      <c r="J544" s="17">
        <v>0.0</v>
      </c>
      <c r="K544" s="13">
        <v>0.0</v>
      </c>
      <c r="L544" s="17">
        <v>0.0</v>
      </c>
      <c r="M544" s="13">
        <v>0.0</v>
      </c>
      <c r="N544" s="17">
        <v>0.0</v>
      </c>
      <c r="O544" s="13">
        <v>0.0</v>
      </c>
      <c r="P544" s="17">
        <v>0.0</v>
      </c>
      <c r="Q544" s="13">
        <v>0.0</v>
      </c>
      <c r="R544" s="17">
        <v>0.0</v>
      </c>
      <c r="S544" s="13">
        <v>0.0</v>
      </c>
      <c r="T544" s="17">
        <v>100.0</v>
      </c>
      <c r="U544" s="13">
        <v>158.91</v>
      </c>
    </row>
    <row r="545" spans="1:21">
      <c r="A545" s="6" t="s">
        <v>779</v>
      </c>
      <c r="B545" s="6" t="s">
        <v>779</v>
      </c>
      <c r="C545" s="6" t="s">
        <v>780</v>
      </c>
      <c r="D545" s="6" t="s">
        <v>27</v>
      </c>
      <c r="E545" s="6" t="s">
        <v>27</v>
      </c>
      <c r="F545" s="12">
        <f>SUM(F546,F547,F548,F549,F550,F551,F552,F553,F554,F555,F556,F557,F558,F559)</f>
        <v>1708.49</v>
      </c>
      <c r="G545" s="16">
        <f>IF($F$699=0,0,(F545/$F$699)*100)</f>
        <v>0.12260399375034</v>
      </c>
      <c r="H545" s="16" t="s">
        <v>27</v>
      </c>
      <c r="I545" s="12" t="s">
        <v>27</v>
      </c>
      <c r="J545" s="16" t="s">
        <v>27</v>
      </c>
      <c r="K545" s="12" t="s">
        <v>27</v>
      </c>
      <c r="L545" s="16" t="s">
        <v>27</v>
      </c>
      <c r="M545" s="12" t="s">
        <v>27</v>
      </c>
      <c r="N545" s="16" t="s">
        <v>27</v>
      </c>
      <c r="O545" s="12" t="s">
        <v>27</v>
      </c>
      <c r="P545" s="16" t="s">
        <v>27</v>
      </c>
      <c r="Q545" s="12" t="s">
        <v>27</v>
      </c>
      <c r="R545" s="16" t="s">
        <v>27</v>
      </c>
      <c r="S545" s="12" t="s">
        <v>27</v>
      </c>
      <c r="T545" s="16" t="s">
        <v>27</v>
      </c>
      <c r="U545" s="12" t="s">
        <v>27</v>
      </c>
    </row>
    <row r="546" spans="1:21">
      <c r="A546" s="7" t="s">
        <v>781</v>
      </c>
      <c r="B546" s="7" t="s">
        <v>48</v>
      </c>
      <c r="C546" s="7" t="s">
        <v>49</v>
      </c>
      <c r="D546" s="7" t="s">
        <v>42</v>
      </c>
      <c r="E546" s="7">
        <v>6.4</v>
      </c>
      <c r="F546" s="13">
        <v>59.86</v>
      </c>
      <c r="G546" s="17">
        <f>IF($F$699=0,0,(F546/$F$699)*100)</f>
        <v>0.0042956499984754</v>
      </c>
      <c r="H546" s="17">
        <v>100.0</v>
      </c>
      <c r="I546" s="13">
        <v>59.86</v>
      </c>
      <c r="J546" s="17">
        <v>0.0</v>
      </c>
      <c r="K546" s="13">
        <v>0.0</v>
      </c>
      <c r="L546" s="17">
        <v>0.0</v>
      </c>
      <c r="M546" s="13">
        <v>0.0</v>
      </c>
      <c r="N546" s="17">
        <v>0.0</v>
      </c>
      <c r="O546" s="13">
        <v>0.0</v>
      </c>
      <c r="P546" s="17">
        <v>0.0</v>
      </c>
      <c r="Q546" s="13">
        <v>0.0</v>
      </c>
      <c r="R546" s="17">
        <v>0.0</v>
      </c>
      <c r="S546" s="13">
        <v>0.0</v>
      </c>
      <c r="T546" s="17">
        <v>0.0</v>
      </c>
      <c r="U546" s="13">
        <v>0.0</v>
      </c>
    </row>
    <row r="547" spans="1:21">
      <c r="A547" s="7" t="s">
        <v>782</v>
      </c>
      <c r="B547" s="7" t="s">
        <v>51</v>
      </c>
      <c r="C547" s="7" t="s">
        <v>52</v>
      </c>
      <c r="D547" s="7" t="s">
        <v>53</v>
      </c>
      <c r="E547" s="7">
        <v>0.19</v>
      </c>
      <c r="F547" s="13">
        <v>2.46</v>
      </c>
      <c r="G547" s="17">
        <f>IF($F$699=0,0,(F547/$F$699)*100)</f>
        <v>0.00017653356158118</v>
      </c>
      <c r="H547" s="17">
        <v>100.0</v>
      </c>
      <c r="I547" s="13">
        <v>2.46</v>
      </c>
      <c r="J547" s="17">
        <v>0.0</v>
      </c>
      <c r="K547" s="13">
        <v>0.0</v>
      </c>
      <c r="L547" s="17">
        <v>0.0</v>
      </c>
      <c r="M547" s="13">
        <v>0.0</v>
      </c>
      <c r="N547" s="17">
        <v>0.0</v>
      </c>
      <c r="O547" s="13">
        <v>0.0</v>
      </c>
      <c r="P547" s="17">
        <v>0.0</v>
      </c>
      <c r="Q547" s="13">
        <v>0.0</v>
      </c>
      <c r="R547" s="17">
        <v>0.0</v>
      </c>
      <c r="S547" s="13">
        <v>0.0</v>
      </c>
      <c r="T547" s="17">
        <v>0.0</v>
      </c>
      <c r="U547" s="13">
        <v>0.0</v>
      </c>
    </row>
    <row r="548" spans="1:21">
      <c r="A548" s="7" t="s">
        <v>783</v>
      </c>
      <c r="B548" s="7" t="s">
        <v>55</v>
      </c>
      <c r="C548" s="7" t="s">
        <v>56</v>
      </c>
      <c r="D548" s="7" t="s">
        <v>57</v>
      </c>
      <c r="E548" s="7">
        <v>1.92</v>
      </c>
      <c r="F548" s="13">
        <v>7.65</v>
      </c>
      <c r="G548" s="17">
        <f>IF($F$699=0,0,(F548/$F$699)*100)</f>
        <v>0.00054897631955124</v>
      </c>
      <c r="H548" s="17">
        <v>100.0</v>
      </c>
      <c r="I548" s="13">
        <v>7.65</v>
      </c>
      <c r="J548" s="17">
        <v>0.0</v>
      </c>
      <c r="K548" s="13">
        <v>0.0</v>
      </c>
      <c r="L548" s="17">
        <v>0.0</v>
      </c>
      <c r="M548" s="13">
        <v>0.0</v>
      </c>
      <c r="N548" s="17">
        <v>0.0</v>
      </c>
      <c r="O548" s="13">
        <v>0.0</v>
      </c>
      <c r="P548" s="17">
        <v>0.0</v>
      </c>
      <c r="Q548" s="13">
        <v>0.0</v>
      </c>
      <c r="R548" s="17">
        <v>0.0</v>
      </c>
      <c r="S548" s="13">
        <v>0.0</v>
      </c>
      <c r="T548" s="17">
        <v>0.0</v>
      </c>
      <c r="U548" s="13">
        <v>0.0</v>
      </c>
    </row>
    <row r="549" spans="1:21">
      <c r="A549" s="7" t="s">
        <v>784</v>
      </c>
      <c r="B549" s="7" t="s">
        <v>59</v>
      </c>
      <c r="C549" s="7" t="s">
        <v>60</v>
      </c>
      <c r="D549" s="7" t="s">
        <v>42</v>
      </c>
      <c r="E549" s="7">
        <v>18.5</v>
      </c>
      <c r="F549" s="13">
        <v>40.92</v>
      </c>
      <c r="G549" s="17">
        <f>IF($F$699=0,0,(F549/$F$699)*100)</f>
        <v>0.0029364850975211</v>
      </c>
      <c r="H549" s="17">
        <v>100.0</v>
      </c>
      <c r="I549" s="13">
        <v>40.92</v>
      </c>
      <c r="J549" s="17">
        <v>0.0</v>
      </c>
      <c r="K549" s="13">
        <v>0.0</v>
      </c>
      <c r="L549" s="17">
        <v>0.0</v>
      </c>
      <c r="M549" s="13">
        <v>0.0</v>
      </c>
      <c r="N549" s="17">
        <v>0.0</v>
      </c>
      <c r="O549" s="13">
        <v>0.0</v>
      </c>
      <c r="P549" s="17">
        <v>0.0</v>
      </c>
      <c r="Q549" s="13">
        <v>0.0</v>
      </c>
      <c r="R549" s="17">
        <v>0.0</v>
      </c>
      <c r="S549" s="13">
        <v>0.0</v>
      </c>
      <c r="T549" s="17">
        <v>0.0</v>
      </c>
      <c r="U549" s="13">
        <v>0.0</v>
      </c>
    </row>
    <row r="550" spans="1:21">
      <c r="A550" s="7" t="s">
        <v>785</v>
      </c>
      <c r="B550" s="7" t="s">
        <v>786</v>
      </c>
      <c r="C550" s="7" t="s">
        <v>787</v>
      </c>
      <c r="D550" s="7" t="s">
        <v>35</v>
      </c>
      <c r="E550" s="7">
        <v>1.0</v>
      </c>
      <c r="F550" s="13">
        <v>97.17</v>
      </c>
      <c r="G550" s="17">
        <f>IF($F$699=0,0,(F550/$F$699)*100)</f>
        <v>0.0069730756824567</v>
      </c>
      <c r="H550" s="17">
        <v>0.0</v>
      </c>
      <c r="I550" s="13">
        <v>0.0</v>
      </c>
      <c r="J550" s="17">
        <v>0.0</v>
      </c>
      <c r="K550" s="13">
        <v>0.0</v>
      </c>
      <c r="L550" s="17">
        <v>0.0</v>
      </c>
      <c r="M550" s="13">
        <v>0.0</v>
      </c>
      <c r="N550" s="17">
        <v>0.0</v>
      </c>
      <c r="O550" s="13">
        <v>0.0</v>
      </c>
      <c r="P550" s="17">
        <v>0.0</v>
      </c>
      <c r="Q550" s="13">
        <v>0.0</v>
      </c>
      <c r="R550" s="17">
        <v>0.0</v>
      </c>
      <c r="S550" s="13">
        <v>0.0</v>
      </c>
      <c r="T550" s="17">
        <v>100.0</v>
      </c>
      <c r="U550" s="13">
        <v>97.17</v>
      </c>
    </row>
    <row r="551" spans="1:21">
      <c r="A551" s="7" t="s">
        <v>788</v>
      </c>
      <c r="B551" s="7" t="s">
        <v>68</v>
      </c>
      <c r="C551" s="7" t="s">
        <v>69</v>
      </c>
      <c r="D551" s="7" t="s">
        <v>42</v>
      </c>
      <c r="E551" s="7">
        <v>18.5</v>
      </c>
      <c r="F551" s="13">
        <v>100.8</v>
      </c>
      <c r="G551" s="17">
        <f>IF($F$699=0,0,(F551/$F$699)*100)</f>
        <v>0.0072335703282045</v>
      </c>
      <c r="H551" s="17">
        <v>100.0</v>
      </c>
      <c r="I551" s="13">
        <v>100.8</v>
      </c>
      <c r="J551" s="17">
        <v>0.0</v>
      </c>
      <c r="K551" s="13">
        <v>0.0</v>
      </c>
      <c r="L551" s="17">
        <v>0.0</v>
      </c>
      <c r="M551" s="13">
        <v>0.0</v>
      </c>
      <c r="N551" s="17">
        <v>0.0</v>
      </c>
      <c r="O551" s="13">
        <v>0.0</v>
      </c>
      <c r="P551" s="17">
        <v>0.0</v>
      </c>
      <c r="Q551" s="13">
        <v>0.0</v>
      </c>
      <c r="R551" s="17">
        <v>0.0</v>
      </c>
      <c r="S551" s="13">
        <v>0.0</v>
      </c>
      <c r="T551" s="17">
        <v>0.0</v>
      </c>
      <c r="U551" s="13">
        <v>0.0</v>
      </c>
    </row>
    <row r="552" spans="1:21">
      <c r="A552" s="7" t="s">
        <v>789</v>
      </c>
      <c r="B552" s="7" t="s">
        <v>618</v>
      </c>
      <c r="C552" s="7" t="s">
        <v>631</v>
      </c>
      <c r="D552" s="7" t="s">
        <v>42</v>
      </c>
      <c r="E552" s="7">
        <v>18.5</v>
      </c>
      <c r="F552" s="13">
        <v>311.52</v>
      </c>
      <c r="G552" s="17">
        <f>IF($F$699=0,0,(F552/$F$699)*100)</f>
        <v>0.022355176871451</v>
      </c>
      <c r="H552" s="17">
        <v>0.0</v>
      </c>
      <c r="I552" s="13">
        <v>0.0</v>
      </c>
      <c r="J552" s="17">
        <v>0.0</v>
      </c>
      <c r="K552" s="13">
        <v>0.0</v>
      </c>
      <c r="L552" s="17">
        <v>0.0</v>
      </c>
      <c r="M552" s="13">
        <v>0.0</v>
      </c>
      <c r="N552" s="17">
        <v>0.0</v>
      </c>
      <c r="O552" s="13">
        <v>0.0</v>
      </c>
      <c r="P552" s="17">
        <v>0.0</v>
      </c>
      <c r="Q552" s="13">
        <v>0.0</v>
      </c>
      <c r="R552" s="17">
        <v>0.0</v>
      </c>
      <c r="S552" s="13">
        <v>0.0</v>
      </c>
      <c r="T552" s="17">
        <v>100.0</v>
      </c>
      <c r="U552" s="13">
        <v>311.52</v>
      </c>
    </row>
    <row r="553" spans="1:21">
      <c r="A553" s="7" t="s">
        <v>790</v>
      </c>
      <c r="B553" s="7" t="s">
        <v>633</v>
      </c>
      <c r="C553" s="7" t="s">
        <v>634</v>
      </c>
      <c r="D553" s="7" t="s">
        <v>42</v>
      </c>
      <c r="E553" s="7">
        <v>2.2</v>
      </c>
      <c r="F553" s="13">
        <v>44.91</v>
      </c>
      <c r="G553" s="17">
        <f>IF($F$699=0,0,(F553/$F$699)*100)</f>
        <v>0.0032228139230126</v>
      </c>
      <c r="H553" s="17">
        <v>0.0</v>
      </c>
      <c r="I553" s="13">
        <v>0.0</v>
      </c>
      <c r="J553" s="17">
        <v>0.0</v>
      </c>
      <c r="K553" s="13">
        <v>0.0</v>
      </c>
      <c r="L553" s="17">
        <v>0.0</v>
      </c>
      <c r="M553" s="13">
        <v>0.0</v>
      </c>
      <c r="N553" s="17">
        <v>0.0</v>
      </c>
      <c r="O553" s="13">
        <v>0.0</v>
      </c>
      <c r="P553" s="17">
        <v>0.0</v>
      </c>
      <c r="Q553" s="13">
        <v>0.0</v>
      </c>
      <c r="R553" s="17">
        <v>0.0</v>
      </c>
      <c r="S553" s="13">
        <v>0.0</v>
      </c>
      <c r="T553" s="17">
        <v>100.0</v>
      </c>
      <c r="U553" s="13">
        <v>44.91</v>
      </c>
    </row>
    <row r="554" spans="1:21">
      <c r="A554" s="7" t="s">
        <v>791</v>
      </c>
      <c r="B554" s="7" t="s">
        <v>108</v>
      </c>
      <c r="C554" s="7" t="s">
        <v>639</v>
      </c>
      <c r="D554" s="7" t="s">
        <v>42</v>
      </c>
      <c r="E554" s="7">
        <v>6.4</v>
      </c>
      <c r="F554" s="13">
        <v>47.69</v>
      </c>
      <c r="G554" s="17">
        <f>IF($F$699=0,0,(F554/$F$699)*100)</f>
        <v>0.0034223111999214</v>
      </c>
      <c r="H554" s="17">
        <v>0.0</v>
      </c>
      <c r="I554" s="13">
        <v>0.0</v>
      </c>
      <c r="J554" s="17">
        <v>0.0</v>
      </c>
      <c r="K554" s="13">
        <v>0.0</v>
      </c>
      <c r="L554" s="17">
        <v>0.0</v>
      </c>
      <c r="M554" s="13">
        <v>0.0</v>
      </c>
      <c r="N554" s="17">
        <v>0.0</v>
      </c>
      <c r="O554" s="13">
        <v>0.0</v>
      </c>
      <c r="P554" s="17">
        <v>0.0</v>
      </c>
      <c r="Q554" s="13">
        <v>0.0</v>
      </c>
      <c r="R554" s="17">
        <v>0.0</v>
      </c>
      <c r="S554" s="13">
        <v>0.0</v>
      </c>
      <c r="T554" s="17">
        <v>100.0</v>
      </c>
      <c r="U554" s="13">
        <v>47.69</v>
      </c>
    </row>
    <row r="555" spans="1:21">
      <c r="A555" s="7" t="s">
        <v>792</v>
      </c>
      <c r="B555" s="7" t="s">
        <v>246</v>
      </c>
      <c r="C555" s="7" t="s">
        <v>641</v>
      </c>
      <c r="D555" s="7" t="s">
        <v>42</v>
      </c>
      <c r="E555" s="7">
        <v>6.4</v>
      </c>
      <c r="F555" s="13">
        <v>743.62</v>
      </c>
      <c r="G555" s="17">
        <f>IF($F$699=0,0,(F555/$F$699)*100)</f>
        <v>0.053363368724796</v>
      </c>
      <c r="H555" s="17">
        <v>0.0</v>
      </c>
      <c r="I555" s="13">
        <v>0.0</v>
      </c>
      <c r="J555" s="17">
        <v>0.0</v>
      </c>
      <c r="K555" s="13">
        <v>0.0</v>
      </c>
      <c r="L555" s="17">
        <v>0.0</v>
      </c>
      <c r="M555" s="13">
        <v>0.0</v>
      </c>
      <c r="N555" s="17">
        <v>0.0</v>
      </c>
      <c r="O555" s="13">
        <v>0.0</v>
      </c>
      <c r="P555" s="17">
        <v>0.0</v>
      </c>
      <c r="Q555" s="13">
        <v>0.0</v>
      </c>
      <c r="R555" s="17">
        <v>0.0</v>
      </c>
      <c r="S555" s="13">
        <v>0.0</v>
      </c>
      <c r="T555" s="17">
        <v>100.0</v>
      </c>
      <c r="U555" s="13">
        <v>743.62</v>
      </c>
    </row>
    <row r="556" spans="1:21">
      <c r="A556" s="7" t="s">
        <v>793</v>
      </c>
      <c r="B556" s="7" t="s">
        <v>689</v>
      </c>
      <c r="C556" s="7" t="s">
        <v>794</v>
      </c>
      <c r="D556" s="7" t="s">
        <v>42</v>
      </c>
      <c r="E556" s="7">
        <v>2.2</v>
      </c>
      <c r="F556" s="13">
        <v>15.2</v>
      </c>
      <c r="G556" s="17">
        <f>IF($F$699=0,0,(F556/$F$699)*100)</f>
        <v>0.0010907764780626</v>
      </c>
      <c r="H556" s="17">
        <v>0.0</v>
      </c>
      <c r="I556" s="13">
        <v>0.0</v>
      </c>
      <c r="J556" s="17">
        <v>0.0</v>
      </c>
      <c r="K556" s="13">
        <v>0.0</v>
      </c>
      <c r="L556" s="17">
        <v>0.0</v>
      </c>
      <c r="M556" s="13">
        <v>0.0</v>
      </c>
      <c r="N556" s="17">
        <v>0.0</v>
      </c>
      <c r="O556" s="13">
        <v>0.0</v>
      </c>
      <c r="P556" s="17">
        <v>0.0</v>
      </c>
      <c r="Q556" s="13">
        <v>0.0</v>
      </c>
      <c r="R556" s="17">
        <v>0.0</v>
      </c>
      <c r="S556" s="13">
        <v>0.0</v>
      </c>
      <c r="T556" s="17">
        <v>100.0</v>
      </c>
      <c r="U556" s="13">
        <v>15.2</v>
      </c>
    </row>
    <row r="557" spans="1:21">
      <c r="A557" s="7" t="s">
        <v>795</v>
      </c>
      <c r="B557" s="7" t="s">
        <v>670</v>
      </c>
      <c r="C557" s="7" t="s">
        <v>796</v>
      </c>
      <c r="D557" s="7" t="s">
        <v>42</v>
      </c>
      <c r="E557" s="7">
        <v>12.1</v>
      </c>
      <c r="F557" s="13">
        <v>81.92</v>
      </c>
      <c r="G557" s="17">
        <f>IF($F$699=0,0,(F557/$F$699)*100)</f>
        <v>0.0058787111238742</v>
      </c>
      <c r="H557" s="17">
        <v>0.0</v>
      </c>
      <c r="I557" s="13">
        <v>0.0</v>
      </c>
      <c r="J557" s="17">
        <v>0.0</v>
      </c>
      <c r="K557" s="13">
        <v>0.0</v>
      </c>
      <c r="L557" s="17">
        <v>0.0</v>
      </c>
      <c r="M557" s="13">
        <v>0.0</v>
      </c>
      <c r="N557" s="17">
        <v>0.0</v>
      </c>
      <c r="O557" s="13">
        <v>0.0</v>
      </c>
      <c r="P557" s="17">
        <v>0.0</v>
      </c>
      <c r="Q557" s="13">
        <v>0.0</v>
      </c>
      <c r="R557" s="17">
        <v>0.0</v>
      </c>
      <c r="S557" s="13">
        <v>0.0</v>
      </c>
      <c r="T557" s="17">
        <v>100.0</v>
      </c>
      <c r="U557" s="13">
        <v>81.92</v>
      </c>
    </row>
    <row r="558" spans="1:21">
      <c r="A558" s="7" t="s">
        <v>797</v>
      </c>
      <c r="B558" s="7" t="s">
        <v>667</v>
      </c>
      <c r="C558" s="7" t="s">
        <v>798</v>
      </c>
      <c r="D558" s="7" t="s">
        <v>42</v>
      </c>
      <c r="E558" s="7">
        <v>6.4</v>
      </c>
      <c r="F558" s="13">
        <v>84.53</v>
      </c>
      <c r="G558" s="17">
        <f>IF($F$699=0,0,(F558/$F$699)*100)</f>
        <v>0.0060660089270152</v>
      </c>
      <c r="H558" s="17">
        <v>0.0</v>
      </c>
      <c r="I558" s="13">
        <v>0.0</v>
      </c>
      <c r="J558" s="17">
        <v>0.0</v>
      </c>
      <c r="K558" s="13">
        <v>0.0</v>
      </c>
      <c r="L558" s="17">
        <v>0.0</v>
      </c>
      <c r="M558" s="13">
        <v>0.0</v>
      </c>
      <c r="N558" s="17">
        <v>0.0</v>
      </c>
      <c r="O558" s="13">
        <v>0.0</v>
      </c>
      <c r="P558" s="17">
        <v>0.0</v>
      </c>
      <c r="Q558" s="13">
        <v>0.0</v>
      </c>
      <c r="R558" s="17">
        <v>0.0</v>
      </c>
      <c r="S558" s="13">
        <v>0.0</v>
      </c>
      <c r="T558" s="17">
        <v>100.0</v>
      </c>
      <c r="U558" s="13">
        <v>84.53</v>
      </c>
    </row>
    <row r="559" spans="1:21">
      <c r="A559" s="7" t="s">
        <v>799</v>
      </c>
      <c r="B559" s="7" t="s">
        <v>800</v>
      </c>
      <c r="C559" s="7" t="s">
        <v>801</v>
      </c>
      <c r="D559" s="7" t="s">
        <v>42</v>
      </c>
      <c r="E559" s="7">
        <v>2.2</v>
      </c>
      <c r="F559" s="13">
        <v>70.24</v>
      </c>
      <c r="G559" s="17">
        <f>IF($F$699=0,0,(F559/$F$699)*100)</f>
        <v>0.0050405355144155</v>
      </c>
      <c r="H559" s="17">
        <v>0.0</v>
      </c>
      <c r="I559" s="13">
        <v>0.0</v>
      </c>
      <c r="J559" s="17">
        <v>0.0</v>
      </c>
      <c r="K559" s="13">
        <v>0.0</v>
      </c>
      <c r="L559" s="17">
        <v>0.0</v>
      </c>
      <c r="M559" s="13">
        <v>0.0</v>
      </c>
      <c r="N559" s="17">
        <v>0.0</v>
      </c>
      <c r="O559" s="13">
        <v>0.0</v>
      </c>
      <c r="P559" s="17">
        <v>0.0</v>
      </c>
      <c r="Q559" s="13">
        <v>0.0</v>
      </c>
      <c r="R559" s="17">
        <v>0.0</v>
      </c>
      <c r="S559" s="13">
        <v>0.0</v>
      </c>
      <c r="T559" s="17">
        <v>100.0</v>
      </c>
      <c r="U559" s="13">
        <v>70.24</v>
      </c>
    </row>
    <row r="560" spans="1:21">
      <c r="A560" s="6" t="s">
        <v>802</v>
      </c>
      <c r="B560" s="6" t="s">
        <v>802</v>
      </c>
      <c r="C560" s="6" t="s">
        <v>803</v>
      </c>
      <c r="D560" s="6" t="s">
        <v>27</v>
      </c>
      <c r="E560" s="6" t="s">
        <v>27</v>
      </c>
      <c r="F560" s="12">
        <f>SUM(F561,F562,F563,F564,F565,F566,F567,F568,F569,F570,F571,F572,F573,F574,F575,F576)</f>
        <v>1989.64</v>
      </c>
      <c r="G560" s="16">
        <f>IF($F$699=0,0,(F560/$F$699)*100)</f>
        <v>0.14277977051398</v>
      </c>
      <c r="H560" s="16" t="s">
        <v>27</v>
      </c>
      <c r="I560" s="12" t="s">
        <v>27</v>
      </c>
      <c r="J560" s="16" t="s">
        <v>27</v>
      </c>
      <c r="K560" s="12" t="s">
        <v>27</v>
      </c>
      <c r="L560" s="16" t="s">
        <v>27</v>
      </c>
      <c r="M560" s="12" t="s">
        <v>27</v>
      </c>
      <c r="N560" s="16" t="s">
        <v>27</v>
      </c>
      <c r="O560" s="12" t="s">
        <v>27</v>
      </c>
      <c r="P560" s="16" t="s">
        <v>27</v>
      </c>
      <c r="Q560" s="12" t="s">
        <v>27</v>
      </c>
      <c r="R560" s="16" t="s">
        <v>27</v>
      </c>
      <c r="S560" s="12" t="s">
        <v>27</v>
      </c>
      <c r="T560" s="16" t="s">
        <v>27</v>
      </c>
      <c r="U560" s="12" t="s">
        <v>27</v>
      </c>
    </row>
    <row r="561" spans="1:21">
      <c r="A561" s="7" t="s">
        <v>804</v>
      </c>
      <c r="B561" s="7" t="s">
        <v>48</v>
      </c>
      <c r="C561" s="7" t="s">
        <v>49</v>
      </c>
      <c r="D561" s="7" t="s">
        <v>42</v>
      </c>
      <c r="E561" s="7">
        <v>6.4</v>
      </c>
      <c r="F561" s="13">
        <v>59.86</v>
      </c>
      <c r="G561" s="17">
        <f>IF($F$699=0,0,(F561/$F$699)*100)</f>
        <v>0.0042956499984754</v>
      </c>
      <c r="H561" s="17">
        <v>100.0</v>
      </c>
      <c r="I561" s="13">
        <v>59.86</v>
      </c>
      <c r="J561" s="17">
        <v>0.0</v>
      </c>
      <c r="K561" s="13">
        <v>0.0</v>
      </c>
      <c r="L561" s="17">
        <v>0.0</v>
      </c>
      <c r="M561" s="13">
        <v>0.0</v>
      </c>
      <c r="N561" s="17">
        <v>0.0</v>
      </c>
      <c r="O561" s="13">
        <v>0.0</v>
      </c>
      <c r="P561" s="17">
        <v>0.0</v>
      </c>
      <c r="Q561" s="13">
        <v>0.0</v>
      </c>
      <c r="R561" s="17">
        <v>0.0</v>
      </c>
      <c r="S561" s="13">
        <v>0.0</v>
      </c>
      <c r="T561" s="17">
        <v>0.0</v>
      </c>
      <c r="U561" s="13">
        <v>0.0</v>
      </c>
    </row>
    <row r="562" spans="1:21">
      <c r="A562" s="7" t="s">
        <v>805</v>
      </c>
      <c r="B562" s="7" t="s">
        <v>51</v>
      </c>
      <c r="C562" s="7" t="s">
        <v>52</v>
      </c>
      <c r="D562" s="7" t="s">
        <v>53</v>
      </c>
      <c r="E562" s="7">
        <v>0.19</v>
      </c>
      <c r="F562" s="13">
        <v>2.46</v>
      </c>
      <c r="G562" s="17">
        <f>IF($F$699=0,0,(F562/$F$699)*100)</f>
        <v>0.00017653356158118</v>
      </c>
      <c r="H562" s="17">
        <v>100.0</v>
      </c>
      <c r="I562" s="13">
        <v>2.46</v>
      </c>
      <c r="J562" s="17">
        <v>0.0</v>
      </c>
      <c r="K562" s="13">
        <v>0.0</v>
      </c>
      <c r="L562" s="17">
        <v>0.0</v>
      </c>
      <c r="M562" s="13">
        <v>0.0</v>
      </c>
      <c r="N562" s="17">
        <v>0.0</v>
      </c>
      <c r="O562" s="13">
        <v>0.0</v>
      </c>
      <c r="P562" s="17">
        <v>0.0</v>
      </c>
      <c r="Q562" s="13">
        <v>0.0</v>
      </c>
      <c r="R562" s="17">
        <v>0.0</v>
      </c>
      <c r="S562" s="13">
        <v>0.0</v>
      </c>
      <c r="T562" s="17">
        <v>0.0</v>
      </c>
      <c r="U562" s="13">
        <v>0.0</v>
      </c>
    </row>
    <row r="563" spans="1:21">
      <c r="A563" s="7" t="s">
        <v>806</v>
      </c>
      <c r="B563" s="7" t="s">
        <v>55</v>
      </c>
      <c r="C563" s="7" t="s">
        <v>56</v>
      </c>
      <c r="D563" s="7" t="s">
        <v>57</v>
      </c>
      <c r="E563" s="7">
        <v>1.92</v>
      </c>
      <c r="F563" s="13">
        <v>7.65</v>
      </c>
      <c r="G563" s="17">
        <f>IF($F$699=0,0,(F563/$F$699)*100)</f>
        <v>0.00054897631955124</v>
      </c>
      <c r="H563" s="17">
        <v>100.0</v>
      </c>
      <c r="I563" s="13">
        <v>7.65</v>
      </c>
      <c r="J563" s="17">
        <v>0.0</v>
      </c>
      <c r="K563" s="13">
        <v>0.0</v>
      </c>
      <c r="L563" s="17">
        <v>0.0</v>
      </c>
      <c r="M563" s="13">
        <v>0.0</v>
      </c>
      <c r="N563" s="17">
        <v>0.0</v>
      </c>
      <c r="O563" s="13">
        <v>0.0</v>
      </c>
      <c r="P563" s="17">
        <v>0.0</v>
      </c>
      <c r="Q563" s="13">
        <v>0.0</v>
      </c>
      <c r="R563" s="17">
        <v>0.0</v>
      </c>
      <c r="S563" s="13">
        <v>0.0</v>
      </c>
      <c r="T563" s="17">
        <v>0.0</v>
      </c>
      <c r="U563" s="13">
        <v>0.0</v>
      </c>
    </row>
    <row r="564" spans="1:21">
      <c r="A564" s="7" t="s">
        <v>807</v>
      </c>
      <c r="B564" s="7" t="s">
        <v>59</v>
      </c>
      <c r="C564" s="7" t="s">
        <v>60</v>
      </c>
      <c r="D564" s="7" t="s">
        <v>42</v>
      </c>
      <c r="E564" s="7">
        <v>15.75</v>
      </c>
      <c r="F564" s="13">
        <v>34.84</v>
      </c>
      <c r="G564" s="17">
        <f>IF($F$699=0,0,(F564/$F$699)*100)</f>
        <v>0.0025001745062961</v>
      </c>
      <c r="H564" s="17">
        <v>100.0</v>
      </c>
      <c r="I564" s="13">
        <v>34.84</v>
      </c>
      <c r="J564" s="17">
        <v>0.0</v>
      </c>
      <c r="K564" s="13">
        <v>0.0</v>
      </c>
      <c r="L564" s="17">
        <v>0.0</v>
      </c>
      <c r="M564" s="13">
        <v>0.0</v>
      </c>
      <c r="N564" s="17">
        <v>0.0</v>
      </c>
      <c r="O564" s="13">
        <v>0.0</v>
      </c>
      <c r="P564" s="17">
        <v>0.0</v>
      </c>
      <c r="Q564" s="13">
        <v>0.0</v>
      </c>
      <c r="R564" s="17">
        <v>0.0</v>
      </c>
      <c r="S564" s="13">
        <v>0.0</v>
      </c>
      <c r="T564" s="17">
        <v>0.0</v>
      </c>
      <c r="U564" s="13">
        <v>0.0</v>
      </c>
    </row>
    <row r="565" spans="1:21">
      <c r="A565" s="7" t="s">
        <v>808</v>
      </c>
      <c r="B565" s="7" t="s">
        <v>809</v>
      </c>
      <c r="C565" s="7" t="s">
        <v>810</v>
      </c>
      <c r="D565" s="7" t="s">
        <v>35</v>
      </c>
      <c r="E565" s="7">
        <v>1.0</v>
      </c>
      <c r="F565" s="13">
        <v>108.3</v>
      </c>
      <c r="G565" s="17">
        <f>IF($F$699=0,0,(F565/$F$699)*100)</f>
        <v>0.0077717824061959</v>
      </c>
      <c r="H565" s="17">
        <v>0.0</v>
      </c>
      <c r="I565" s="13">
        <v>0.0</v>
      </c>
      <c r="J565" s="17">
        <v>0.0</v>
      </c>
      <c r="K565" s="13">
        <v>0.0</v>
      </c>
      <c r="L565" s="17">
        <v>0.0</v>
      </c>
      <c r="M565" s="13">
        <v>0.0</v>
      </c>
      <c r="N565" s="17">
        <v>0.0</v>
      </c>
      <c r="O565" s="13">
        <v>0.0</v>
      </c>
      <c r="P565" s="17">
        <v>0.0</v>
      </c>
      <c r="Q565" s="13">
        <v>0.0</v>
      </c>
      <c r="R565" s="17">
        <v>0.0</v>
      </c>
      <c r="S565" s="13">
        <v>0.0</v>
      </c>
      <c r="T565" s="17">
        <v>100.0</v>
      </c>
      <c r="U565" s="13">
        <v>108.3</v>
      </c>
    </row>
    <row r="566" spans="1:21">
      <c r="A566" s="7" t="s">
        <v>811</v>
      </c>
      <c r="B566" s="7" t="s">
        <v>68</v>
      </c>
      <c r="C566" s="7" t="s">
        <v>69</v>
      </c>
      <c r="D566" s="7" t="s">
        <v>42</v>
      </c>
      <c r="E566" s="7">
        <v>15.75</v>
      </c>
      <c r="F566" s="13">
        <v>85.81</v>
      </c>
      <c r="G566" s="17">
        <f>IF($F$699=0,0,(F566/$F$699)*100)</f>
        <v>0.0061578637883257</v>
      </c>
      <c r="H566" s="17">
        <v>100.0</v>
      </c>
      <c r="I566" s="13">
        <v>85.81</v>
      </c>
      <c r="J566" s="17">
        <v>0.0</v>
      </c>
      <c r="K566" s="13">
        <v>0.0</v>
      </c>
      <c r="L566" s="17">
        <v>0.0</v>
      </c>
      <c r="M566" s="13">
        <v>0.0</v>
      </c>
      <c r="N566" s="17">
        <v>0.0</v>
      </c>
      <c r="O566" s="13">
        <v>0.0</v>
      </c>
      <c r="P566" s="17">
        <v>0.0</v>
      </c>
      <c r="Q566" s="13">
        <v>0.0</v>
      </c>
      <c r="R566" s="17">
        <v>0.0</v>
      </c>
      <c r="S566" s="13">
        <v>0.0</v>
      </c>
      <c r="T566" s="17">
        <v>0.0</v>
      </c>
      <c r="U566" s="13">
        <v>0.0</v>
      </c>
    </row>
    <row r="567" spans="1:21">
      <c r="A567" s="7" t="s">
        <v>812</v>
      </c>
      <c r="B567" s="7" t="s">
        <v>618</v>
      </c>
      <c r="C567" s="7" t="s">
        <v>631</v>
      </c>
      <c r="D567" s="7" t="s">
        <v>42</v>
      </c>
      <c r="E567" s="7">
        <v>15.75</v>
      </c>
      <c r="F567" s="13">
        <v>265.22</v>
      </c>
      <c r="G567" s="17">
        <f>IF($F$699=0,0,(F567/$F$699)*100)</f>
        <v>0.019032614309984</v>
      </c>
      <c r="H567" s="17">
        <v>0.0</v>
      </c>
      <c r="I567" s="13">
        <v>0.0</v>
      </c>
      <c r="J567" s="17">
        <v>0.0</v>
      </c>
      <c r="K567" s="13">
        <v>0.0</v>
      </c>
      <c r="L567" s="17">
        <v>0.0</v>
      </c>
      <c r="M567" s="13">
        <v>0.0</v>
      </c>
      <c r="N567" s="17">
        <v>0.0</v>
      </c>
      <c r="O567" s="13">
        <v>0.0</v>
      </c>
      <c r="P567" s="17">
        <v>0.0</v>
      </c>
      <c r="Q567" s="13">
        <v>0.0</v>
      </c>
      <c r="R567" s="17">
        <v>0.0</v>
      </c>
      <c r="S567" s="13">
        <v>0.0</v>
      </c>
      <c r="T567" s="17">
        <v>100.0</v>
      </c>
      <c r="U567" s="13">
        <v>265.22</v>
      </c>
    </row>
    <row r="568" spans="1:21">
      <c r="A568" s="7" t="s">
        <v>813</v>
      </c>
      <c r="B568" s="7" t="s">
        <v>633</v>
      </c>
      <c r="C568" s="7" t="s">
        <v>634</v>
      </c>
      <c r="D568" s="7" t="s">
        <v>42</v>
      </c>
      <c r="E568" s="7">
        <v>2.2</v>
      </c>
      <c r="F568" s="13">
        <v>44.91</v>
      </c>
      <c r="G568" s="17">
        <f>IF($F$699=0,0,(F568/$F$699)*100)</f>
        <v>0.0032228139230126</v>
      </c>
      <c r="H568" s="17">
        <v>0.0</v>
      </c>
      <c r="I568" s="13">
        <v>0.0</v>
      </c>
      <c r="J568" s="17">
        <v>0.0</v>
      </c>
      <c r="K568" s="13">
        <v>0.0</v>
      </c>
      <c r="L568" s="17">
        <v>0.0</v>
      </c>
      <c r="M568" s="13">
        <v>0.0</v>
      </c>
      <c r="N568" s="17">
        <v>0.0</v>
      </c>
      <c r="O568" s="13">
        <v>0.0</v>
      </c>
      <c r="P568" s="17">
        <v>0.0</v>
      </c>
      <c r="Q568" s="13">
        <v>0.0</v>
      </c>
      <c r="R568" s="17">
        <v>0.0</v>
      </c>
      <c r="S568" s="13">
        <v>0.0</v>
      </c>
      <c r="T568" s="17">
        <v>100.0</v>
      </c>
      <c r="U568" s="13">
        <v>44.91</v>
      </c>
    </row>
    <row r="569" spans="1:21">
      <c r="A569" s="7" t="s">
        <v>814</v>
      </c>
      <c r="B569" s="7" t="s">
        <v>815</v>
      </c>
      <c r="C569" s="7" t="s">
        <v>816</v>
      </c>
      <c r="D569" s="7" t="s">
        <v>35</v>
      </c>
      <c r="E569" s="7">
        <v>1.0</v>
      </c>
      <c r="F569" s="13">
        <v>258.83</v>
      </c>
      <c r="G569" s="17">
        <f>IF($F$699=0,0,(F569/$F$699)*100)</f>
        <v>0.018574057619536</v>
      </c>
      <c r="H569" s="17">
        <v>0.0</v>
      </c>
      <c r="I569" s="13">
        <v>0.0</v>
      </c>
      <c r="J569" s="17">
        <v>0.0</v>
      </c>
      <c r="K569" s="13">
        <v>0.0</v>
      </c>
      <c r="L569" s="17">
        <v>0.0</v>
      </c>
      <c r="M569" s="13">
        <v>0.0</v>
      </c>
      <c r="N569" s="17">
        <v>0.0</v>
      </c>
      <c r="O569" s="13">
        <v>0.0</v>
      </c>
      <c r="P569" s="17">
        <v>0.0</v>
      </c>
      <c r="Q569" s="13">
        <v>0.0</v>
      </c>
      <c r="R569" s="17">
        <v>0.0</v>
      </c>
      <c r="S569" s="13">
        <v>0.0</v>
      </c>
      <c r="T569" s="17">
        <v>100.0</v>
      </c>
      <c r="U569" s="13">
        <v>258.83</v>
      </c>
    </row>
    <row r="570" spans="1:21">
      <c r="A570" s="7" t="s">
        <v>817</v>
      </c>
      <c r="B570" s="7" t="s">
        <v>786</v>
      </c>
      <c r="C570" s="7" t="s">
        <v>787</v>
      </c>
      <c r="D570" s="7" t="s">
        <v>35</v>
      </c>
      <c r="E570" s="7">
        <v>1.0</v>
      </c>
      <c r="F570" s="13">
        <v>97.17</v>
      </c>
      <c r="G570" s="17">
        <f>IF($F$699=0,0,(F570/$F$699)*100)</f>
        <v>0.0069730756824567</v>
      </c>
      <c r="H570" s="17">
        <v>0.0</v>
      </c>
      <c r="I570" s="13">
        <v>0.0</v>
      </c>
      <c r="J570" s="17">
        <v>0.0</v>
      </c>
      <c r="K570" s="13">
        <v>0.0</v>
      </c>
      <c r="L570" s="17">
        <v>0.0</v>
      </c>
      <c r="M570" s="13">
        <v>0.0</v>
      </c>
      <c r="N570" s="17">
        <v>0.0</v>
      </c>
      <c r="O570" s="13">
        <v>0.0</v>
      </c>
      <c r="P570" s="17">
        <v>0.0</v>
      </c>
      <c r="Q570" s="13">
        <v>0.0</v>
      </c>
      <c r="R570" s="17">
        <v>0.0</v>
      </c>
      <c r="S570" s="13">
        <v>0.0</v>
      </c>
      <c r="T570" s="17">
        <v>100.0</v>
      </c>
      <c r="U570" s="13">
        <v>97.17</v>
      </c>
    </row>
    <row r="571" spans="1:21">
      <c r="A571" s="7" t="s">
        <v>818</v>
      </c>
      <c r="B571" s="7" t="s">
        <v>108</v>
      </c>
      <c r="C571" s="7" t="s">
        <v>639</v>
      </c>
      <c r="D571" s="7" t="s">
        <v>42</v>
      </c>
      <c r="E571" s="7">
        <v>6.4</v>
      </c>
      <c r="F571" s="13">
        <v>47.69</v>
      </c>
      <c r="G571" s="17">
        <f>IF($F$699=0,0,(F571/$F$699)*100)</f>
        <v>0.0034223111999214</v>
      </c>
      <c r="H571" s="17">
        <v>0.0</v>
      </c>
      <c r="I571" s="13">
        <v>0.0</v>
      </c>
      <c r="J571" s="17">
        <v>0.0</v>
      </c>
      <c r="K571" s="13">
        <v>0.0</v>
      </c>
      <c r="L571" s="17">
        <v>0.0</v>
      </c>
      <c r="M571" s="13">
        <v>0.0</v>
      </c>
      <c r="N571" s="17">
        <v>0.0</v>
      </c>
      <c r="O571" s="13">
        <v>0.0</v>
      </c>
      <c r="P571" s="17">
        <v>0.0</v>
      </c>
      <c r="Q571" s="13">
        <v>0.0</v>
      </c>
      <c r="R571" s="17">
        <v>0.0</v>
      </c>
      <c r="S571" s="13">
        <v>0.0</v>
      </c>
      <c r="T571" s="17">
        <v>100.0</v>
      </c>
      <c r="U571" s="13">
        <v>47.69</v>
      </c>
    </row>
    <row r="572" spans="1:21">
      <c r="A572" s="7" t="s">
        <v>819</v>
      </c>
      <c r="B572" s="7" t="s">
        <v>246</v>
      </c>
      <c r="C572" s="7" t="s">
        <v>641</v>
      </c>
      <c r="D572" s="7" t="s">
        <v>42</v>
      </c>
      <c r="E572" s="7">
        <v>6.4</v>
      </c>
      <c r="F572" s="13">
        <v>743.62</v>
      </c>
      <c r="G572" s="17">
        <f>IF($F$699=0,0,(F572/$F$699)*100)</f>
        <v>0.053363368724796</v>
      </c>
      <c r="H572" s="17">
        <v>0.0</v>
      </c>
      <c r="I572" s="13">
        <v>0.0</v>
      </c>
      <c r="J572" s="17">
        <v>0.0</v>
      </c>
      <c r="K572" s="13">
        <v>0.0</v>
      </c>
      <c r="L572" s="17">
        <v>0.0</v>
      </c>
      <c r="M572" s="13">
        <v>0.0</v>
      </c>
      <c r="N572" s="17">
        <v>0.0</v>
      </c>
      <c r="O572" s="13">
        <v>0.0</v>
      </c>
      <c r="P572" s="17">
        <v>0.0</v>
      </c>
      <c r="Q572" s="13">
        <v>0.0</v>
      </c>
      <c r="R572" s="17">
        <v>0.0</v>
      </c>
      <c r="S572" s="13">
        <v>0.0</v>
      </c>
      <c r="T572" s="17">
        <v>100.0</v>
      </c>
      <c r="U572" s="13">
        <v>743.62</v>
      </c>
    </row>
    <row r="573" spans="1:21">
      <c r="A573" s="7" t="s">
        <v>820</v>
      </c>
      <c r="B573" s="7" t="s">
        <v>689</v>
      </c>
      <c r="C573" s="7" t="s">
        <v>794</v>
      </c>
      <c r="D573" s="7" t="s">
        <v>42</v>
      </c>
      <c r="E573" s="7">
        <v>2.2</v>
      </c>
      <c r="F573" s="13">
        <v>15.2</v>
      </c>
      <c r="G573" s="17">
        <f>IF($F$699=0,0,(F573/$F$699)*100)</f>
        <v>0.0010907764780626</v>
      </c>
      <c r="H573" s="17">
        <v>0.0</v>
      </c>
      <c r="I573" s="13">
        <v>0.0</v>
      </c>
      <c r="J573" s="17">
        <v>0.0</v>
      </c>
      <c r="K573" s="13">
        <v>0.0</v>
      </c>
      <c r="L573" s="17">
        <v>0.0</v>
      </c>
      <c r="M573" s="13">
        <v>0.0</v>
      </c>
      <c r="N573" s="17">
        <v>0.0</v>
      </c>
      <c r="O573" s="13">
        <v>0.0</v>
      </c>
      <c r="P573" s="17">
        <v>0.0</v>
      </c>
      <c r="Q573" s="13">
        <v>0.0</v>
      </c>
      <c r="R573" s="17">
        <v>0.0</v>
      </c>
      <c r="S573" s="13">
        <v>0.0</v>
      </c>
      <c r="T573" s="17">
        <v>100.0</v>
      </c>
      <c r="U573" s="13">
        <v>15.2</v>
      </c>
    </row>
    <row r="574" spans="1:21">
      <c r="A574" s="7" t="s">
        <v>821</v>
      </c>
      <c r="B574" s="7" t="s">
        <v>670</v>
      </c>
      <c r="C574" s="7" t="s">
        <v>796</v>
      </c>
      <c r="D574" s="7" t="s">
        <v>42</v>
      </c>
      <c r="E574" s="7">
        <v>9.35</v>
      </c>
      <c r="F574" s="13">
        <v>63.31</v>
      </c>
      <c r="G574" s="17">
        <f>IF($F$699=0,0,(F574/$F$699)*100)</f>
        <v>0.0045432275543515</v>
      </c>
      <c r="H574" s="17">
        <v>0.0</v>
      </c>
      <c r="I574" s="13">
        <v>0.0</v>
      </c>
      <c r="J574" s="17">
        <v>0.0</v>
      </c>
      <c r="K574" s="13">
        <v>0.0</v>
      </c>
      <c r="L574" s="17">
        <v>0.0</v>
      </c>
      <c r="M574" s="13">
        <v>0.0</v>
      </c>
      <c r="N574" s="17">
        <v>0.0</v>
      </c>
      <c r="O574" s="13">
        <v>0.0</v>
      </c>
      <c r="P574" s="17">
        <v>0.0</v>
      </c>
      <c r="Q574" s="13">
        <v>0.0</v>
      </c>
      <c r="R574" s="17">
        <v>0.0</v>
      </c>
      <c r="S574" s="13">
        <v>0.0</v>
      </c>
      <c r="T574" s="17">
        <v>100.0</v>
      </c>
      <c r="U574" s="13">
        <v>63.31</v>
      </c>
    </row>
    <row r="575" spans="1:21">
      <c r="A575" s="7" t="s">
        <v>822</v>
      </c>
      <c r="B575" s="7" t="s">
        <v>667</v>
      </c>
      <c r="C575" s="7" t="s">
        <v>798</v>
      </c>
      <c r="D575" s="7" t="s">
        <v>42</v>
      </c>
      <c r="E575" s="7">
        <v>6.4</v>
      </c>
      <c r="F575" s="13">
        <v>84.53</v>
      </c>
      <c r="G575" s="17">
        <f>IF($F$699=0,0,(F575/$F$699)*100)</f>
        <v>0.0060660089270152</v>
      </c>
      <c r="H575" s="17">
        <v>0.0</v>
      </c>
      <c r="I575" s="13">
        <v>0.0</v>
      </c>
      <c r="J575" s="17">
        <v>0.0</v>
      </c>
      <c r="K575" s="13">
        <v>0.0</v>
      </c>
      <c r="L575" s="17">
        <v>0.0</v>
      </c>
      <c r="M575" s="13">
        <v>0.0</v>
      </c>
      <c r="N575" s="17">
        <v>0.0</v>
      </c>
      <c r="O575" s="13">
        <v>0.0</v>
      </c>
      <c r="P575" s="17">
        <v>0.0</v>
      </c>
      <c r="Q575" s="13">
        <v>0.0</v>
      </c>
      <c r="R575" s="17">
        <v>0.0</v>
      </c>
      <c r="S575" s="13">
        <v>0.0</v>
      </c>
      <c r="T575" s="17">
        <v>100.0</v>
      </c>
      <c r="U575" s="13">
        <v>84.53</v>
      </c>
    </row>
    <row r="576" spans="1:21">
      <c r="A576" s="7" t="s">
        <v>823</v>
      </c>
      <c r="B576" s="7" t="s">
        <v>800</v>
      </c>
      <c r="C576" s="7" t="s">
        <v>801</v>
      </c>
      <c r="D576" s="7" t="s">
        <v>42</v>
      </c>
      <c r="E576" s="7">
        <v>2.2</v>
      </c>
      <c r="F576" s="13">
        <v>70.24</v>
      </c>
      <c r="G576" s="17">
        <f>IF($F$699=0,0,(F576/$F$699)*100)</f>
        <v>0.0050405355144155</v>
      </c>
      <c r="H576" s="17">
        <v>0.0</v>
      </c>
      <c r="I576" s="13">
        <v>0.0</v>
      </c>
      <c r="J576" s="17">
        <v>0.0</v>
      </c>
      <c r="K576" s="13">
        <v>0.0</v>
      </c>
      <c r="L576" s="17">
        <v>0.0</v>
      </c>
      <c r="M576" s="13">
        <v>0.0</v>
      </c>
      <c r="N576" s="17">
        <v>0.0</v>
      </c>
      <c r="O576" s="13">
        <v>0.0</v>
      </c>
      <c r="P576" s="17">
        <v>0.0</v>
      </c>
      <c r="Q576" s="13">
        <v>0.0</v>
      </c>
      <c r="R576" s="17">
        <v>0.0</v>
      </c>
      <c r="S576" s="13">
        <v>0.0</v>
      </c>
      <c r="T576" s="17">
        <v>100.0</v>
      </c>
      <c r="U576" s="13">
        <v>70.24</v>
      </c>
    </row>
    <row r="577" spans="1:21">
      <c r="A577" s="6" t="s">
        <v>824</v>
      </c>
      <c r="B577" s="6" t="s">
        <v>824</v>
      </c>
      <c r="C577" s="6" t="s">
        <v>825</v>
      </c>
      <c r="D577" s="6" t="s">
        <v>27</v>
      </c>
      <c r="E577" s="6" t="s">
        <v>27</v>
      </c>
      <c r="F577" s="12">
        <f>SUM(F578,F579,F580,F581,F582,F583,F584,F585,F586,F587,F588,F589,F590,F591,F592)</f>
        <v>2005.38</v>
      </c>
      <c r="G577" s="16">
        <f>IF($F$699=0,0,(F577/$F$699)*100)</f>
        <v>0.14390929826165</v>
      </c>
      <c r="H577" s="16" t="s">
        <v>27</v>
      </c>
      <c r="I577" s="12" t="s">
        <v>27</v>
      </c>
      <c r="J577" s="16" t="s">
        <v>27</v>
      </c>
      <c r="K577" s="12" t="s">
        <v>27</v>
      </c>
      <c r="L577" s="16" t="s">
        <v>27</v>
      </c>
      <c r="M577" s="12" t="s">
        <v>27</v>
      </c>
      <c r="N577" s="16" t="s">
        <v>27</v>
      </c>
      <c r="O577" s="12" t="s">
        <v>27</v>
      </c>
      <c r="P577" s="16" t="s">
        <v>27</v>
      </c>
      <c r="Q577" s="12" t="s">
        <v>27</v>
      </c>
      <c r="R577" s="16" t="s">
        <v>27</v>
      </c>
      <c r="S577" s="12" t="s">
        <v>27</v>
      </c>
      <c r="T577" s="16" t="s">
        <v>27</v>
      </c>
      <c r="U577" s="12" t="s">
        <v>27</v>
      </c>
    </row>
    <row r="578" spans="1:21">
      <c r="A578" s="7" t="s">
        <v>826</v>
      </c>
      <c r="B578" s="7" t="s">
        <v>51</v>
      </c>
      <c r="C578" s="7" t="s">
        <v>52</v>
      </c>
      <c r="D578" s="7" t="s">
        <v>53</v>
      </c>
      <c r="E578" s="7">
        <v>0.19</v>
      </c>
      <c r="F578" s="13">
        <v>2.46</v>
      </c>
      <c r="G578" s="17">
        <f>IF($F$699=0,0,(F578/$F$699)*100)</f>
        <v>0.00017653356158118</v>
      </c>
      <c r="H578" s="17">
        <v>100.0</v>
      </c>
      <c r="I578" s="13">
        <v>2.46</v>
      </c>
      <c r="J578" s="17">
        <v>0.0</v>
      </c>
      <c r="K578" s="13">
        <v>0.0</v>
      </c>
      <c r="L578" s="17">
        <v>0.0</v>
      </c>
      <c r="M578" s="13">
        <v>0.0</v>
      </c>
      <c r="N578" s="17">
        <v>0.0</v>
      </c>
      <c r="O578" s="13">
        <v>0.0</v>
      </c>
      <c r="P578" s="17">
        <v>0.0</v>
      </c>
      <c r="Q578" s="13">
        <v>0.0</v>
      </c>
      <c r="R578" s="17">
        <v>0.0</v>
      </c>
      <c r="S578" s="13">
        <v>0.0</v>
      </c>
      <c r="T578" s="17">
        <v>0.0</v>
      </c>
      <c r="U578" s="13">
        <v>0.0</v>
      </c>
    </row>
    <row r="579" spans="1:21">
      <c r="A579" s="7" t="s">
        <v>827</v>
      </c>
      <c r="B579" s="7" t="s">
        <v>55</v>
      </c>
      <c r="C579" s="7" t="s">
        <v>56</v>
      </c>
      <c r="D579" s="7" t="s">
        <v>57</v>
      </c>
      <c r="E579" s="7">
        <v>1.92</v>
      </c>
      <c r="F579" s="13">
        <v>7.65</v>
      </c>
      <c r="G579" s="17">
        <f>IF($F$699=0,0,(F579/$F$699)*100)</f>
        <v>0.00054897631955124</v>
      </c>
      <c r="H579" s="17">
        <v>100.0</v>
      </c>
      <c r="I579" s="13">
        <v>7.65</v>
      </c>
      <c r="J579" s="17">
        <v>0.0</v>
      </c>
      <c r="K579" s="13">
        <v>0.0</v>
      </c>
      <c r="L579" s="17">
        <v>0.0</v>
      </c>
      <c r="M579" s="13">
        <v>0.0</v>
      </c>
      <c r="N579" s="17">
        <v>0.0</v>
      </c>
      <c r="O579" s="13">
        <v>0.0</v>
      </c>
      <c r="P579" s="17">
        <v>0.0</v>
      </c>
      <c r="Q579" s="13">
        <v>0.0</v>
      </c>
      <c r="R579" s="17">
        <v>0.0</v>
      </c>
      <c r="S579" s="13">
        <v>0.0</v>
      </c>
      <c r="T579" s="17">
        <v>0.0</v>
      </c>
      <c r="U579" s="13">
        <v>0.0</v>
      </c>
    </row>
    <row r="580" spans="1:21">
      <c r="A580" s="7" t="s">
        <v>828</v>
      </c>
      <c r="B580" s="7" t="s">
        <v>59</v>
      </c>
      <c r="C580" s="7" t="s">
        <v>60</v>
      </c>
      <c r="D580" s="7" t="s">
        <v>42</v>
      </c>
      <c r="E580" s="7">
        <v>18.5</v>
      </c>
      <c r="F580" s="13">
        <v>40.92</v>
      </c>
      <c r="G580" s="17">
        <f>IF($F$699=0,0,(F580/$F$699)*100)</f>
        <v>0.0029364850975211</v>
      </c>
      <c r="H580" s="17">
        <v>100.0</v>
      </c>
      <c r="I580" s="13">
        <v>40.92</v>
      </c>
      <c r="J580" s="17">
        <v>0.0</v>
      </c>
      <c r="K580" s="13">
        <v>0.0</v>
      </c>
      <c r="L580" s="17">
        <v>0.0</v>
      </c>
      <c r="M580" s="13">
        <v>0.0</v>
      </c>
      <c r="N580" s="17">
        <v>0.0</v>
      </c>
      <c r="O580" s="13">
        <v>0.0</v>
      </c>
      <c r="P580" s="17">
        <v>0.0</v>
      </c>
      <c r="Q580" s="13">
        <v>0.0</v>
      </c>
      <c r="R580" s="17">
        <v>0.0</v>
      </c>
      <c r="S580" s="13">
        <v>0.0</v>
      </c>
      <c r="T580" s="17">
        <v>0.0</v>
      </c>
      <c r="U580" s="13">
        <v>0.0</v>
      </c>
    </row>
    <row r="581" spans="1:21">
      <c r="A581" s="7" t="s">
        <v>829</v>
      </c>
      <c r="B581" s="7" t="s">
        <v>809</v>
      </c>
      <c r="C581" s="7" t="s">
        <v>810</v>
      </c>
      <c r="D581" s="7" t="s">
        <v>35</v>
      </c>
      <c r="E581" s="7">
        <v>1.0</v>
      </c>
      <c r="F581" s="13">
        <v>108.3</v>
      </c>
      <c r="G581" s="17">
        <f>IF($F$699=0,0,(F581/$F$699)*100)</f>
        <v>0.0077717824061959</v>
      </c>
      <c r="H581" s="17">
        <v>0.0</v>
      </c>
      <c r="I581" s="13">
        <v>0.0</v>
      </c>
      <c r="J581" s="17">
        <v>0.0</v>
      </c>
      <c r="K581" s="13">
        <v>0.0</v>
      </c>
      <c r="L581" s="17">
        <v>0.0</v>
      </c>
      <c r="M581" s="13">
        <v>0.0</v>
      </c>
      <c r="N581" s="17">
        <v>0.0</v>
      </c>
      <c r="O581" s="13">
        <v>0.0</v>
      </c>
      <c r="P581" s="17">
        <v>0.0</v>
      </c>
      <c r="Q581" s="13">
        <v>0.0</v>
      </c>
      <c r="R581" s="17">
        <v>0.0</v>
      </c>
      <c r="S581" s="13">
        <v>0.0</v>
      </c>
      <c r="T581" s="17">
        <v>100.0</v>
      </c>
      <c r="U581" s="13">
        <v>108.3</v>
      </c>
    </row>
    <row r="582" spans="1:21">
      <c r="A582" s="7" t="s">
        <v>830</v>
      </c>
      <c r="B582" s="7" t="s">
        <v>68</v>
      </c>
      <c r="C582" s="7" t="s">
        <v>69</v>
      </c>
      <c r="D582" s="7" t="s">
        <v>42</v>
      </c>
      <c r="E582" s="7">
        <v>18.5</v>
      </c>
      <c r="F582" s="13">
        <v>100.8</v>
      </c>
      <c r="G582" s="17">
        <f>IF($F$699=0,0,(F582/$F$699)*100)</f>
        <v>0.0072335703282045</v>
      </c>
      <c r="H582" s="17">
        <v>100.0</v>
      </c>
      <c r="I582" s="13">
        <v>100.8</v>
      </c>
      <c r="J582" s="17">
        <v>0.0</v>
      </c>
      <c r="K582" s="13">
        <v>0.0</v>
      </c>
      <c r="L582" s="17">
        <v>0.0</v>
      </c>
      <c r="M582" s="13">
        <v>0.0</v>
      </c>
      <c r="N582" s="17">
        <v>0.0</v>
      </c>
      <c r="O582" s="13">
        <v>0.0</v>
      </c>
      <c r="P582" s="17">
        <v>0.0</v>
      </c>
      <c r="Q582" s="13">
        <v>0.0</v>
      </c>
      <c r="R582" s="17">
        <v>0.0</v>
      </c>
      <c r="S582" s="13">
        <v>0.0</v>
      </c>
      <c r="T582" s="17">
        <v>0.0</v>
      </c>
      <c r="U582" s="13">
        <v>0.0</v>
      </c>
    </row>
    <row r="583" spans="1:21">
      <c r="A583" s="7" t="s">
        <v>831</v>
      </c>
      <c r="B583" s="7" t="s">
        <v>618</v>
      </c>
      <c r="C583" s="7" t="s">
        <v>631</v>
      </c>
      <c r="D583" s="7" t="s">
        <v>42</v>
      </c>
      <c r="E583" s="7">
        <v>18.5</v>
      </c>
      <c r="F583" s="13">
        <v>311.52</v>
      </c>
      <c r="G583" s="17">
        <f>IF($F$699=0,0,(F583/$F$699)*100)</f>
        <v>0.022355176871451</v>
      </c>
      <c r="H583" s="17">
        <v>0.0</v>
      </c>
      <c r="I583" s="13">
        <v>0.0</v>
      </c>
      <c r="J583" s="17">
        <v>0.0</v>
      </c>
      <c r="K583" s="13">
        <v>0.0</v>
      </c>
      <c r="L583" s="17">
        <v>0.0</v>
      </c>
      <c r="M583" s="13">
        <v>0.0</v>
      </c>
      <c r="N583" s="17">
        <v>0.0</v>
      </c>
      <c r="O583" s="13">
        <v>0.0</v>
      </c>
      <c r="P583" s="17">
        <v>0.0</v>
      </c>
      <c r="Q583" s="13">
        <v>0.0</v>
      </c>
      <c r="R583" s="17">
        <v>0.0</v>
      </c>
      <c r="S583" s="13">
        <v>0.0</v>
      </c>
      <c r="T583" s="17">
        <v>100.0</v>
      </c>
      <c r="U583" s="13">
        <v>311.52</v>
      </c>
    </row>
    <row r="584" spans="1:21">
      <c r="A584" s="7" t="s">
        <v>832</v>
      </c>
      <c r="B584" s="7" t="s">
        <v>633</v>
      </c>
      <c r="C584" s="7" t="s">
        <v>634</v>
      </c>
      <c r="D584" s="7" t="s">
        <v>42</v>
      </c>
      <c r="E584" s="7">
        <v>2.2</v>
      </c>
      <c r="F584" s="13">
        <v>44.91</v>
      </c>
      <c r="G584" s="17">
        <f>IF($F$699=0,0,(F584/$F$699)*100)</f>
        <v>0.0032228139230126</v>
      </c>
      <c r="H584" s="17">
        <v>0.0</v>
      </c>
      <c r="I584" s="13">
        <v>0.0</v>
      </c>
      <c r="J584" s="17">
        <v>0.0</v>
      </c>
      <c r="K584" s="13">
        <v>0.0</v>
      </c>
      <c r="L584" s="17">
        <v>0.0</v>
      </c>
      <c r="M584" s="13">
        <v>0.0</v>
      </c>
      <c r="N584" s="17">
        <v>0.0</v>
      </c>
      <c r="O584" s="13">
        <v>0.0</v>
      </c>
      <c r="P584" s="17">
        <v>0.0</v>
      </c>
      <c r="Q584" s="13">
        <v>0.0</v>
      </c>
      <c r="R584" s="17">
        <v>0.0</v>
      </c>
      <c r="S584" s="13">
        <v>0.0</v>
      </c>
      <c r="T584" s="17">
        <v>100.0</v>
      </c>
      <c r="U584" s="13">
        <v>44.91</v>
      </c>
    </row>
    <row r="585" spans="1:21">
      <c r="A585" s="7" t="s">
        <v>833</v>
      </c>
      <c r="B585" s="7" t="s">
        <v>815</v>
      </c>
      <c r="C585" s="7" t="s">
        <v>816</v>
      </c>
      <c r="D585" s="7" t="s">
        <v>35</v>
      </c>
      <c r="E585" s="7">
        <v>1.0</v>
      </c>
      <c r="F585" s="13">
        <v>258.83</v>
      </c>
      <c r="G585" s="17">
        <f>IF($F$699=0,0,(F585/$F$699)*100)</f>
        <v>0.018574057619536</v>
      </c>
      <c r="H585" s="17">
        <v>0.0</v>
      </c>
      <c r="I585" s="13">
        <v>0.0</v>
      </c>
      <c r="J585" s="17">
        <v>0.0</v>
      </c>
      <c r="K585" s="13">
        <v>0.0</v>
      </c>
      <c r="L585" s="17">
        <v>0.0</v>
      </c>
      <c r="M585" s="13">
        <v>0.0</v>
      </c>
      <c r="N585" s="17">
        <v>0.0</v>
      </c>
      <c r="O585" s="13">
        <v>0.0</v>
      </c>
      <c r="P585" s="17">
        <v>0.0</v>
      </c>
      <c r="Q585" s="13">
        <v>0.0</v>
      </c>
      <c r="R585" s="17">
        <v>0.0</v>
      </c>
      <c r="S585" s="13">
        <v>0.0</v>
      </c>
      <c r="T585" s="17">
        <v>100.0</v>
      </c>
      <c r="U585" s="13">
        <v>258.83</v>
      </c>
    </row>
    <row r="586" spans="1:21">
      <c r="A586" s="7" t="s">
        <v>834</v>
      </c>
      <c r="B586" s="7" t="s">
        <v>786</v>
      </c>
      <c r="C586" s="7" t="s">
        <v>787</v>
      </c>
      <c r="D586" s="7" t="s">
        <v>35</v>
      </c>
      <c r="E586" s="7">
        <v>1.0</v>
      </c>
      <c r="F586" s="13">
        <v>97.17</v>
      </c>
      <c r="G586" s="17">
        <f>IF($F$699=0,0,(F586/$F$699)*100)</f>
        <v>0.0069730756824567</v>
      </c>
      <c r="H586" s="17">
        <v>0.0</v>
      </c>
      <c r="I586" s="13">
        <v>0.0</v>
      </c>
      <c r="J586" s="17">
        <v>0.0</v>
      </c>
      <c r="K586" s="13">
        <v>0.0</v>
      </c>
      <c r="L586" s="17">
        <v>0.0</v>
      </c>
      <c r="M586" s="13">
        <v>0.0</v>
      </c>
      <c r="N586" s="17">
        <v>0.0</v>
      </c>
      <c r="O586" s="13">
        <v>0.0</v>
      </c>
      <c r="P586" s="17">
        <v>0.0</v>
      </c>
      <c r="Q586" s="13">
        <v>0.0</v>
      </c>
      <c r="R586" s="17">
        <v>0.0</v>
      </c>
      <c r="S586" s="13">
        <v>0.0</v>
      </c>
      <c r="T586" s="17">
        <v>100.0</v>
      </c>
      <c r="U586" s="13">
        <v>97.17</v>
      </c>
    </row>
    <row r="587" spans="1:21">
      <c r="A587" s="7" t="s">
        <v>835</v>
      </c>
      <c r="B587" s="7" t="s">
        <v>108</v>
      </c>
      <c r="C587" s="7" t="s">
        <v>639</v>
      </c>
      <c r="D587" s="7" t="s">
        <v>42</v>
      </c>
      <c r="E587" s="7">
        <v>6.4</v>
      </c>
      <c r="F587" s="13">
        <v>47.69</v>
      </c>
      <c r="G587" s="17">
        <f>IF($F$699=0,0,(F587/$F$699)*100)</f>
        <v>0.0034223111999214</v>
      </c>
      <c r="H587" s="17">
        <v>0.0</v>
      </c>
      <c r="I587" s="13">
        <v>0.0</v>
      </c>
      <c r="J587" s="17">
        <v>0.0</v>
      </c>
      <c r="K587" s="13">
        <v>0.0</v>
      </c>
      <c r="L587" s="17">
        <v>0.0</v>
      </c>
      <c r="M587" s="13">
        <v>0.0</v>
      </c>
      <c r="N587" s="17">
        <v>0.0</v>
      </c>
      <c r="O587" s="13">
        <v>0.0</v>
      </c>
      <c r="P587" s="17">
        <v>0.0</v>
      </c>
      <c r="Q587" s="13">
        <v>0.0</v>
      </c>
      <c r="R587" s="17">
        <v>0.0</v>
      </c>
      <c r="S587" s="13">
        <v>0.0</v>
      </c>
      <c r="T587" s="17">
        <v>100.0</v>
      </c>
      <c r="U587" s="13">
        <v>47.69</v>
      </c>
    </row>
    <row r="588" spans="1:21">
      <c r="A588" s="7" t="s">
        <v>836</v>
      </c>
      <c r="B588" s="7" t="s">
        <v>246</v>
      </c>
      <c r="C588" s="7" t="s">
        <v>641</v>
      </c>
      <c r="D588" s="7" t="s">
        <v>42</v>
      </c>
      <c r="E588" s="7">
        <v>6.4</v>
      </c>
      <c r="F588" s="13">
        <v>743.62</v>
      </c>
      <c r="G588" s="17">
        <f>IF($F$699=0,0,(F588/$F$699)*100)</f>
        <v>0.053363368724796</v>
      </c>
      <c r="H588" s="17">
        <v>0.0</v>
      </c>
      <c r="I588" s="13">
        <v>0.0</v>
      </c>
      <c r="J588" s="17">
        <v>0.0</v>
      </c>
      <c r="K588" s="13">
        <v>0.0</v>
      </c>
      <c r="L588" s="17">
        <v>0.0</v>
      </c>
      <c r="M588" s="13">
        <v>0.0</v>
      </c>
      <c r="N588" s="17">
        <v>0.0</v>
      </c>
      <c r="O588" s="13">
        <v>0.0</v>
      </c>
      <c r="P588" s="17">
        <v>0.0</v>
      </c>
      <c r="Q588" s="13">
        <v>0.0</v>
      </c>
      <c r="R588" s="17">
        <v>0.0</v>
      </c>
      <c r="S588" s="13">
        <v>0.0</v>
      </c>
      <c r="T588" s="17">
        <v>100.0</v>
      </c>
      <c r="U588" s="13">
        <v>743.62</v>
      </c>
    </row>
    <row r="589" spans="1:21">
      <c r="A589" s="7" t="s">
        <v>837</v>
      </c>
      <c r="B589" s="7" t="s">
        <v>48</v>
      </c>
      <c r="C589" s="7" t="s">
        <v>49</v>
      </c>
      <c r="D589" s="7" t="s">
        <v>42</v>
      </c>
      <c r="E589" s="7">
        <v>6.4</v>
      </c>
      <c r="F589" s="13">
        <v>59.86</v>
      </c>
      <c r="G589" s="17">
        <f>IF($F$699=0,0,(F589/$F$699)*100)</f>
        <v>0.0042956499984754</v>
      </c>
      <c r="H589" s="17">
        <v>100.0</v>
      </c>
      <c r="I589" s="13">
        <v>59.86</v>
      </c>
      <c r="J589" s="17">
        <v>0.0</v>
      </c>
      <c r="K589" s="13">
        <v>0.0</v>
      </c>
      <c r="L589" s="17">
        <v>0.0</v>
      </c>
      <c r="M589" s="13">
        <v>0.0</v>
      </c>
      <c r="N589" s="17">
        <v>0.0</v>
      </c>
      <c r="O589" s="13">
        <v>0.0</v>
      </c>
      <c r="P589" s="17">
        <v>0.0</v>
      </c>
      <c r="Q589" s="13">
        <v>0.0</v>
      </c>
      <c r="R589" s="17">
        <v>0.0</v>
      </c>
      <c r="S589" s="13">
        <v>0.0</v>
      </c>
      <c r="T589" s="17">
        <v>0.0</v>
      </c>
      <c r="U589" s="13">
        <v>0.0</v>
      </c>
    </row>
    <row r="590" spans="1:21">
      <c r="A590" s="7" t="s">
        <v>838</v>
      </c>
      <c r="B590" s="7" t="s">
        <v>689</v>
      </c>
      <c r="C590" s="7" t="s">
        <v>794</v>
      </c>
      <c r="D590" s="7" t="s">
        <v>42</v>
      </c>
      <c r="E590" s="7">
        <v>2.2</v>
      </c>
      <c r="F590" s="13">
        <v>15.2</v>
      </c>
      <c r="G590" s="17">
        <f>IF($F$699=0,0,(F590/$F$699)*100)</f>
        <v>0.0010907764780626</v>
      </c>
      <c r="H590" s="17">
        <v>0.0</v>
      </c>
      <c r="I590" s="13">
        <v>0.0</v>
      </c>
      <c r="J590" s="17">
        <v>0.0</v>
      </c>
      <c r="K590" s="13">
        <v>0.0</v>
      </c>
      <c r="L590" s="17">
        <v>0.0</v>
      </c>
      <c r="M590" s="13">
        <v>0.0</v>
      </c>
      <c r="N590" s="17">
        <v>0.0</v>
      </c>
      <c r="O590" s="13">
        <v>0.0</v>
      </c>
      <c r="P590" s="17">
        <v>0.0</v>
      </c>
      <c r="Q590" s="13">
        <v>0.0</v>
      </c>
      <c r="R590" s="17">
        <v>0.0</v>
      </c>
      <c r="S590" s="13">
        <v>0.0</v>
      </c>
      <c r="T590" s="17">
        <v>100.0</v>
      </c>
      <c r="U590" s="13">
        <v>15.2</v>
      </c>
    </row>
    <row r="591" spans="1:21">
      <c r="A591" s="7" t="s">
        <v>839</v>
      </c>
      <c r="B591" s="7" t="s">
        <v>670</v>
      </c>
      <c r="C591" s="7" t="s">
        <v>796</v>
      </c>
      <c r="D591" s="7" t="s">
        <v>42</v>
      </c>
      <c r="E591" s="7">
        <v>12.1</v>
      </c>
      <c r="F591" s="13">
        <v>81.92</v>
      </c>
      <c r="G591" s="17">
        <f>IF($F$699=0,0,(F591/$F$699)*100)</f>
        <v>0.0058787111238742</v>
      </c>
      <c r="H591" s="17">
        <v>0.0</v>
      </c>
      <c r="I591" s="13">
        <v>0.0</v>
      </c>
      <c r="J591" s="17">
        <v>0.0</v>
      </c>
      <c r="K591" s="13">
        <v>0.0</v>
      </c>
      <c r="L591" s="17">
        <v>0.0</v>
      </c>
      <c r="M591" s="13">
        <v>0.0</v>
      </c>
      <c r="N591" s="17">
        <v>0.0</v>
      </c>
      <c r="O591" s="13">
        <v>0.0</v>
      </c>
      <c r="P591" s="17">
        <v>0.0</v>
      </c>
      <c r="Q591" s="13">
        <v>0.0</v>
      </c>
      <c r="R591" s="17">
        <v>0.0</v>
      </c>
      <c r="S591" s="13">
        <v>0.0</v>
      </c>
      <c r="T591" s="17">
        <v>100.0</v>
      </c>
      <c r="U591" s="13">
        <v>81.92</v>
      </c>
    </row>
    <row r="592" spans="1:21">
      <c r="A592" s="7" t="s">
        <v>840</v>
      </c>
      <c r="B592" s="7" t="s">
        <v>667</v>
      </c>
      <c r="C592" s="7" t="s">
        <v>798</v>
      </c>
      <c r="D592" s="7" t="s">
        <v>42</v>
      </c>
      <c r="E592" s="7">
        <v>6.4</v>
      </c>
      <c r="F592" s="13">
        <v>84.53</v>
      </c>
      <c r="G592" s="17">
        <f>IF($F$699=0,0,(F592/$F$699)*100)</f>
        <v>0.0060660089270152</v>
      </c>
      <c r="H592" s="17">
        <v>0.0</v>
      </c>
      <c r="I592" s="13">
        <v>0.0</v>
      </c>
      <c r="J592" s="17">
        <v>0.0</v>
      </c>
      <c r="K592" s="13">
        <v>0.0</v>
      </c>
      <c r="L592" s="17">
        <v>0.0</v>
      </c>
      <c r="M592" s="13">
        <v>0.0</v>
      </c>
      <c r="N592" s="17">
        <v>0.0</v>
      </c>
      <c r="O592" s="13">
        <v>0.0</v>
      </c>
      <c r="P592" s="17">
        <v>0.0</v>
      </c>
      <c r="Q592" s="13">
        <v>0.0</v>
      </c>
      <c r="R592" s="17">
        <v>0.0</v>
      </c>
      <c r="S592" s="13">
        <v>0.0</v>
      </c>
      <c r="T592" s="17">
        <v>100.0</v>
      </c>
      <c r="U592" s="13">
        <v>84.53</v>
      </c>
    </row>
    <row r="593" spans="1:21">
      <c r="A593" s="6" t="s">
        <v>841</v>
      </c>
      <c r="B593" s="6" t="s">
        <v>841</v>
      </c>
      <c r="C593" s="6" t="s">
        <v>842</v>
      </c>
      <c r="D593" s="6" t="s">
        <v>27</v>
      </c>
      <c r="E593" s="6" t="s">
        <v>27</v>
      </c>
      <c r="F593" s="12">
        <f>SUM(F594,F595,F596,F597,F598,F599,F600,F601,F602,F603,F604,F605,F606,F607,F608,F609)</f>
        <v>2070.28</v>
      </c>
      <c r="G593" s="16">
        <f>IF($F$699=0,0,(F593/$F$699)*100)</f>
        <v>0.14856662677654</v>
      </c>
      <c r="H593" s="16" t="s">
        <v>27</v>
      </c>
      <c r="I593" s="12" t="s">
        <v>27</v>
      </c>
      <c r="J593" s="16" t="s">
        <v>27</v>
      </c>
      <c r="K593" s="12" t="s">
        <v>27</v>
      </c>
      <c r="L593" s="16" t="s">
        <v>27</v>
      </c>
      <c r="M593" s="12" t="s">
        <v>27</v>
      </c>
      <c r="N593" s="16" t="s">
        <v>27</v>
      </c>
      <c r="O593" s="12" t="s">
        <v>27</v>
      </c>
      <c r="P593" s="16" t="s">
        <v>27</v>
      </c>
      <c r="Q593" s="12" t="s">
        <v>27</v>
      </c>
      <c r="R593" s="16" t="s">
        <v>27</v>
      </c>
      <c r="S593" s="12" t="s">
        <v>27</v>
      </c>
      <c r="T593" s="16" t="s">
        <v>27</v>
      </c>
      <c r="U593" s="12" t="s">
        <v>27</v>
      </c>
    </row>
    <row r="594" spans="1:21">
      <c r="A594" s="7" t="s">
        <v>843</v>
      </c>
      <c r="B594" s="7" t="s">
        <v>48</v>
      </c>
      <c r="C594" s="7" t="s">
        <v>49</v>
      </c>
      <c r="D594" s="7" t="s">
        <v>42</v>
      </c>
      <c r="E594" s="7">
        <v>6.4</v>
      </c>
      <c r="F594" s="13">
        <v>59.86</v>
      </c>
      <c r="G594" s="17">
        <f>IF($F$699=0,0,(F594/$F$699)*100)</f>
        <v>0.0042956499984754</v>
      </c>
      <c r="H594" s="17">
        <v>100.0</v>
      </c>
      <c r="I594" s="13">
        <v>59.86</v>
      </c>
      <c r="J594" s="17">
        <v>0.0</v>
      </c>
      <c r="K594" s="13">
        <v>0.0</v>
      </c>
      <c r="L594" s="17">
        <v>0.0</v>
      </c>
      <c r="M594" s="13">
        <v>0.0</v>
      </c>
      <c r="N594" s="17">
        <v>0.0</v>
      </c>
      <c r="O594" s="13">
        <v>0.0</v>
      </c>
      <c r="P594" s="17">
        <v>0.0</v>
      </c>
      <c r="Q594" s="13">
        <v>0.0</v>
      </c>
      <c r="R594" s="17">
        <v>0.0</v>
      </c>
      <c r="S594" s="13">
        <v>0.0</v>
      </c>
      <c r="T594" s="17">
        <v>0.0</v>
      </c>
      <c r="U594" s="13">
        <v>0.0</v>
      </c>
    </row>
    <row r="595" spans="1:21">
      <c r="A595" s="7" t="s">
        <v>844</v>
      </c>
      <c r="B595" s="7" t="s">
        <v>51</v>
      </c>
      <c r="C595" s="7" t="s">
        <v>52</v>
      </c>
      <c r="D595" s="7" t="s">
        <v>53</v>
      </c>
      <c r="E595" s="7">
        <v>0.19</v>
      </c>
      <c r="F595" s="13">
        <v>2.46</v>
      </c>
      <c r="G595" s="17">
        <f>IF($F$699=0,0,(F595/$F$699)*100)</f>
        <v>0.00017653356158118</v>
      </c>
      <c r="H595" s="17">
        <v>100.0</v>
      </c>
      <c r="I595" s="13">
        <v>2.46</v>
      </c>
      <c r="J595" s="17">
        <v>0.0</v>
      </c>
      <c r="K595" s="13">
        <v>0.0</v>
      </c>
      <c r="L595" s="17">
        <v>0.0</v>
      </c>
      <c r="M595" s="13">
        <v>0.0</v>
      </c>
      <c r="N595" s="17">
        <v>0.0</v>
      </c>
      <c r="O595" s="13">
        <v>0.0</v>
      </c>
      <c r="P595" s="17">
        <v>0.0</v>
      </c>
      <c r="Q595" s="13">
        <v>0.0</v>
      </c>
      <c r="R595" s="17">
        <v>0.0</v>
      </c>
      <c r="S595" s="13">
        <v>0.0</v>
      </c>
      <c r="T595" s="17">
        <v>0.0</v>
      </c>
      <c r="U595" s="13">
        <v>0.0</v>
      </c>
    </row>
    <row r="596" spans="1:21">
      <c r="A596" s="7" t="s">
        <v>845</v>
      </c>
      <c r="B596" s="7" t="s">
        <v>55</v>
      </c>
      <c r="C596" s="7" t="s">
        <v>56</v>
      </c>
      <c r="D596" s="7" t="s">
        <v>57</v>
      </c>
      <c r="E596" s="7">
        <v>1.92</v>
      </c>
      <c r="F596" s="13">
        <v>7.65</v>
      </c>
      <c r="G596" s="17">
        <f>IF($F$699=0,0,(F596/$F$699)*100)</f>
        <v>0.00054897631955124</v>
      </c>
      <c r="H596" s="17">
        <v>100.0</v>
      </c>
      <c r="I596" s="13">
        <v>7.65</v>
      </c>
      <c r="J596" s="17">
        <v>0.0</v>
      </c>
      <c r="K596" s="13">
        <v>0.0</v>
      </c>
      <c r="L596" s="17">
        <v>0.0</v>
      </c>
      <c r="M596" s="13">
        <v>0.0</v>
      </c>
      <c r="N596" s="17">
        <v>0.0</v>
      </c>
      <c r="O596" s="13">
        <v>0.0</v>
      </c>
      <c r="P596" s="17">
        <v>0.0</v>
      </c>
      <c r="Q596" s="13">
        <v>0.0</v>
      </c>
      <c r="R596" s="17">
        <v>0.0</v>
      </c>
      <c r="S596" s="13">
        <v>0.0</v>
      </c>
      <c r="T596" s="17">
        <v>0.0</v>
      </c>
      <c r="U596" s="13">
        <v>0.0</v>
      </c>
    </row>
    <row r="597" spans="1:21">
      <c r="A597" s="7" t="s">
        <v>846</v>
      </c>
      <c r="B597" s="7" t="s">
        <v>59</v>
      </c>
      <c r="C597" s="7" t="s">
        <v>60</v>
      </c>
      <c r="D597" s="7" t="s">
        <v>42</v>
      </c>
      <c r="E597" s="7">
        <v>15.75</v>
      </c>
      <c r="F597" s="13">
        <v>34.84</v>
      </c>
      <c r="G597" s="17">
        <f>IF($F$699=0,0,(F597/$F$699)*100)</f>
        <v>0.0025001745062961</v>
      </c>
      <c r="H597" s="17">
        <v>100.0</v>
      </c>
      <c r="I597" s="13">
        <v>34.84</v>
      </c>
      <c r="J597" s="17">
        <v>0.0</v>
      </c>
      <c r="K597" s="13">
        <v>0.0</v>
      </c>
      <c r="L597" s="17">
        <v>0.0</v>
      </c>
      <c r="M597" s="13">
        <v>0.0</v>
      </c>
      <c r="N597" s="17">
        <v>0.0</v>
      </c>
      <c r="O597" s="13">
        <v>0.0</v>
      </c>
      <c r="P597" s="17">
        <v>0.0</v>
      </c>
      <c r="Q597" s="13">
        <v>0.0</v>
      </c>
      <c r="R597" s="17">
        <v>0.0</v>
      </c>
      <c r="S597" s="13">
        <v>0.0</v>
      </c>
      <c r="T597" s="17">
        <v>0.0</v>
      </c>
      <c r="U597" s="13">
        <v>0.0</v>
      </c>
    </row>
    <row r="598" spans="1:21">
      <c r="A598" s="7" t="s">
        <v>847</v>
      </c>
      <c r="B598" s="7" t="s">
        <v>809</v>
      </c>
      <c r="C598" s="7" t="s">
        <v>810</v>
      </c>
      <c r="D598" s="7" t="s">
        <v>35</v>
      </c>
      <c r="E598" s="7">
        <v>1.0</v>
      </c>
      <c r="F598" s="13">
        <v>108.3</v>
      </c>
      <c r="G598" s="17">
        <f>IF($F$699=0,0,(F598/$F$699)*100)</f>
        <v>0.0077717824061959</v>
      </c>
      <c r="H598" s="17">
        <v>0.0</v>
      </c>
      <c r="I598" s="13">
        <v>0.0</v>
      </c>
      <c r="J598" s="17">
        <v>0.0</v>
      </c>
      <c r="K598" s="13">
        <v>0.0</v>
      </c>
      <c r="L598" s="17">
        <v>0.0</v>
      </c>
      <c r="M598" s="13">
        <v>0.0</v>
      </c>
      <c r="N598" s="17">
        <v>0.0</v>
      </c>
      <c r="O598" s="13">
        <v>0.0</v>
      </c>
      <c r="P598" s="17">
        <v>0.0</v>
      </c>
      <c r="Q598" s="13">
        <v>0.0</v>
      </c>
      <c r="R598" s="17">
        <v>0.0</v>
      </c>
      <c r="S598" s="13">
        <v>0.0</v>
      </c>
      <c r="T598" s="17">
        <v>100.0</v>
      </c>
      <c r="U598" s="13">
        <v>108.3</v>
      </c>
    </row>
    <row r="599" spans="1:21">
      <c r="A599" s="7" t="s">
        <v>848</v>
      </c>
      <c r="B599" s="7" t="s">
        <v>68</v>
      </c>
      <c r="C599" s="7" t="s">
        <v>69</v>
      </c>
      <c r="D599" s="7" t="s">
        <v>42</v>
      </c>
      <c r="E599" s="7">
        <v>15.75</v>
      </c>
      <c r="F599" s="13">
        <v>85.81</v>
      </c>
      <c r="G599" s="17">
        <f>IF($F$699=0,0,(F599/$F$699)*100)</f>
        <v>0.0061578637883257</v>
      </c>
      <c r="H599" s="17">
        <v>100.0</v>
      </c>
      <c r="I599" s="13">
        <v>85.81</v>
      </c>
      <c r="J599" s="17">
        <v>0.0</v>
      </c>
      <c r="K599" s="13">
        <v>0.0</v>
      </c>
      <c r="L599" s="17">
        <v>0.0</v>
      </c>
      <c r="M599" s="13">
        <v>0.0</v>
      </c>
      <c r="N599" s="17">
        <v>0.0</v>
      </c>
      <c r="O599" s="13">
        <v>0.0</v>
      </c>
      <c r="P599" s="17">
        <v>0.0</v>
      </c>
      <c r="Q599" s="13">
        <v>0.0</v>
      </c>
      <c r="R599" s="17">
        <v>0.0</v>
      </c>
      <c r="S599" s="13">
        <v>0.0</v>
      </c>
      <c r="T599" s="17">
        <v>0.0</v>
      </c>
      <c r="U599" s="13">
        <v>0.0</v>
      </c>
    </row>
    <row r="600" spans="1:21">
      <c r="A600" s="7" t="s">
        <v>849</v>
      </c>
      <c r="B600" s="7" t="s">
        <v>618</v>
      </c>
      <c r="C600" s="7" t="s">
        <v>631</v>
      </c>
      <c r="D600" s="7" t="s">
        <v>42</v>
      </c>
      <c r="E600" s="7">
        <v>15.75</v>
      </c>
      <c r="F600" s="13">
        <v>265.22</v>
      </c>
      <c r="G600" s="17">
        <f>IF($F$699=0,0,(F600/$F$699)*100)</f>
        <v>0.019032614309984</v>
      </c>
      <c r="H600" s="17">
        <v>0.0</v>
      </c>
      <c r="I600" s="13">
        <v>0.0</v>
      </c>
      <c r="J600" s="17">
        <v>0.0</v>
      </c>
      <c r="K600" s="13">
        <v>0.0</v>
      </c>
      <c r="L600" s="17">
        <v>0.0</v>
      </c>
      <c r="M600" s="13">
        <v>0.0</v>
      </c>
      <c r="N600" s="17">
        <v>0.0</v>
      </c>
      <c r="O600" s="13">
        <v>0.0</v>
      </c>
      <c r="P600" s="17">
        <v>0.0</v>
      </c>
      <c r="Q600" s="13">
        <v>0.0</v>
      </c>
      <c r="R600" s="17">
        <v>0.0</v>
      </c>
      <c r="S600" s="13">
        <v>0.0</v>
      </c>
      <c r="T600" s="17">
        <v>100.0</v>
      </c>
      <c r="U600" s="13">
        <v>265.22</v>
      </c>
    </row>
    <row r="601" spans="1:21">
      <c r="A601" s="7" t="s">
        <v>850</v>
      </c>
      <c r="B601" s="7" t="s">
        <v>633</v>
      </c>
      <c r="C601" s="7" t="s">
        <v>634</v>
      </c>
      <c r="D601" s="7" t="s">
        <v>42</v>
      </c>
      <c r="E601" s="7">
        <v>2.2</v>
      </c>
      <c r="F601" s="13">
        <v>44.91</v>
      </c>
      <c r="G601" s="17">
        <f>IF($F$699=0,0,(F601/$F$699)*100)</f>
        <v>0.0032228139230126</v>
      </c>
      <c r="H601" s="17">
        <v>0.0</v>
      </c>
      <c r="I601" s="13">
        <v>0.0</v>
      </c>
      <c r="J601" s="17">
        <v>0.0</v>
      </c>
      <c r="K601" s="13">
        <v>0.0</v>
      </c>
      <c r="L601" s="17">
        <v>0.0</v>
      </c>
      <c r="M601" s="13">
        <v>0.0</v>
      </c>
      <c r="N601" s="17">
        <v>0.0</v>
      </c>
      <c r="O601" s="13">
        <v>0.0</v>
      </c>
      <c r="P601" s="17">
        <v>0.0</v>
      </c>
      <c r="Q601" s="13">
        <v>0.0</v>
      </c>
      <c r="R601" s="17">
        <v>0.0</v>
      </c>
      <c r="S601" s="13">
        <v>0.0</v>
      </c>
      <c r="T601" s="17">
        <v>100.0</v>
      </c>
      <c r="U601" s="13">
        <v>44.91</v>
      </c>
    </row>
    <row r="602" spans="1:21">
      <c r="A602" s="7" t="s">
        <v>851</v>
      </c>
      <c r="B602" s="7" t="s">
        <v>815</v>
      </c>
      <c r="C602" s="7" t="s">
        <v>816</v>
      </c>
      <c r="D602" s="7" t="s">
        <v>35</v>
      </c>
      <c r="E602" s="7">
        <v>1.0</v>
      </c>
      <c r="F602" s="13">
        <v>258.83</v>
      </c>
      <c r="G602" s="17">
        <f>IF($F$699=0,0,(F602/$F$699)*100)</f>
        <v>0.018574057619536</v>
      </c>
      <c r="H602" s="17">
        <v>0.0</v>
      </c>
      <c r="I602" s="13">
        <v>0.0</v>
      </c>
      <c r="J602" s="17">
        <v>0.0</v>
      </c>
      <c r="K602" s="13">
        <v>0.0</v>
      </c>
      <c r="L602" s="17">
        <v>0.0</v>
      </c>
      <c r="M602" s="13">
        <v>0.0</v>
      </c>
      <c r="N602" s="17">
        <v>0.0</v>
      </c>
      <c r="O602" s="13">
        <v>0.0</v>
      </c>
      <c r="P602" s="17">
        <v>0.0</v>
      </c>
      <c r="Q602" s="13">
        <v>0.0</v>
      </c>
      <c r="R602" s="17">
        <v>0.0</v>
      </c>
      <c r="S602" s="13">
        <v>0.0</v>
      </c>
      <c r="T602" s="17">
        <v>100.0</v>
      </c>
      <c r="U602" s="13">
        <v>258.83</v>
      </c>
    </row>
    <row r="603" spans="1:21">
      <c r="A603" s="7" t="s">
        <v>852</v>
      </c>
      <c r="B603" s="7" t="s">
        <v>786</v>
      </c>
      <c r="C603" s="7" t="s">
        <v>787</v>
      </c>
      <c r="D603" s="7" t="s">
        <v>35</v>
      </c>
      <c r="E603" s="7">
        <v>1.0</v>
      </c>
      <c r="F603" s="13">
        <v>97.17</v>
      </c>
      <c r="G603" s="17">
        <f>IF($F$699=0,0,(F603/$F$699)*100)</f>
        <v>0.0069730756824567</v>
      </c>
      <c r="H603" s="17">
        <v>0.0</v>
      </c>
      <c r="I603" s="13">
        <v>0.0</v>
      </c>
      <c r="J603" s="17">
        <v>0.0</v>
      </c>
      <c r="K603" s="13">
        <v>0.0</v>
      </c>
      <c r="L603" s="17">
        <v>0.0</v>
      </c>
      <c r="M603" s="13">
        <v>0.0</v>
      </c>
      <c r="N603" s="17">
        <v>0.0</v>
      </c>
      <c r="O603" s="13">
        <v>0.0</v>
      </c>
      <c r="P603" s="17">
        <v>0.0</v>
      </c>
      <c r="Q603" s="13">
        <v>0.0</v>
      </c>
      <c r="R603" s="17">
        <v>0.0</v>
      </c>
      <c r="S603" s="13">
        <v>0.0</v>
      </c>
      <c r="T603" s="17">
        <v>100.0</v>
      </c>
      <c r="U603" s="13">
        <v>97.17</v>
      </c>
    </row>
    <row r="604" spans="1:21">
      <c r="A604" s="7" t="s">
        <v>853</v>
      </c>
      <c r="B604" s="7" t="s">
        <v>108</v>
      </c>
      <c r="C604" s="7" t="s">
        <v>639</v>
      </c>
      <c r="D604" s="7" t="s">
        <v>42</v>
      </c>
      <c r="E604" s="7">
        <v>6.4</v>
      </c>
      <c r="F604" s="13">
        <v>47.69</v>
      </c>
      <c r="G604" s="17">
        <f>IF($F$699=0,0,(F604/$F$699)*100)</f>
        <v>0.0034223111999214</v>
      </c>
      <c r="H604" s="17">
        <v>0.0</v>
      </c>
      <c r="I604" s="13">
        <v>0.0</v>
      </c>
      <c r="J604" s="17">
        <v>0.0</v>
      </c>
      <c r="K604" s="13">
        <v>0.0</v>
      </c>
      <c r="L604" s="17">
        <v>0.0</v>
      </c>
      <c r="M604" s="13">
        <v>0.0</v>
      </c>
      <c r="N604" s="17">
        <v>0.0</v>
      </c>
      <c r="O604" s="13">
        <v>0.0</v>
      </c>
      <c r="P604" s="17">
        <v>0.0</v>
      </c>
      <c r="Q604" s="13">
        <v>0.0</v>
      </c>
      <c r="R604" s="17">
        <v>0.0</v>
      </c>
      <c r="S604" s="13">
        <v>0.0</v>
      </c>
      <c r="T604" s="17">
        <v>100.0</v>
      </c>
      <c r="U604" s="13">
        <v>47.69</v>
      </c>
    </row>
    <row r="605" spans="1:21">
      <c r="A605" s="7" t="s">
        <v>854</v>
      </c>
      <c r="B605" s="7" t="s">
        <v>246</v>
      </c>
      <c r="C605" s="7" t="s">
        <v>641</v>
      </c>
      <c r="D605" s="7" t="s">
        <v>42</v>
      </c>
      <c r="E605" s="7">
        <v>6.4</v>
      </c>
      <c r="F605" s="13">
        <v>743.62</v>
      </c>
      <c r="G605" s="17">
        <f>IF($F$699=0,0,(F605/$F$699)*100)</f>
        <v>0.053363368724796</v>
      </c>
      <c r="H605" s="17">
        <v>0.0</v>
      </c>
      <c r="I605" s="13">
        <v>0.0</v>
      </c>
      <c r="J605" s="17">
        <v>0.0</v>
      </c>
      <c r="K605" s="13">
        <v>0.0</v>
      </c>
      <c r="L605" s="17">
        <v>0.0</v>
      </c>
      <c r="M605" s="13">
        <v>0.0</v>
      </c>
      <c r="N605" s="17">
        <v>0.0</v>
      </c>
      <c r="O605" s="13">
        <v>0.0</v>
      </c>
      <c r="P605" s="17">
        <v>0.0</v>
      </c>
      <c r="Q605" s="13">
        <v>0.0</v>
      </c>
      <c r="R605" s="17">
        <v>0.0</v>
      </c>
      <c r="S605" s="13">
        <v>0.0</v>
      </c>
      <c r="T605" s="17">
        <v>100.0</v>
      </c>
      <c r="U605" s="13">
        <v>743.62</v>
      </c>
    </row>
    <row r="606" spans="1:21">
      <c r="A606" s="7" t="s">
        <v>855</v>
      </c>
      <c r="B606" s="7" t="s">
        <v>689</v>
      </c>
      <c r="C606" s="7" t="s">
        <v>794</v>
      </c>
      <c r="D606" s="7" t="s">
        <v>42</v>
      </c>
      <c r="E606" s="7">
        <v>2.2</v>
      </c>
      <c r="F606" s="13">
        <v>15.2</v>
      </c>
      <c r="G606" s="17">
        <f>IF($F$699=0,0,(F606/$F$699)*100)</f>
        <v>0.0010907764780626</v>
      </c>
      <c r="H606" s="17">
        <v>0.0</v>
      </c>
      <c r="I606" s="13">
        <v>0.0</v>
      </c>
      <c r="J606" s="17">
        <v>0.0</v>
      </c>
      <c r="K606" s="13">
        <v>0.0</v>
      </c>
      <c r="L606" s="17">
        <v>0.0</v>
      </c>
      <c r="M606" s="13">
        <v>0.0</v>
      </c>
      <c r="N606" s="17">
        <v>0.0</v>
      </c>
      <c r="O606" s="13">
        <v>0.0</v>
      </c>
      <c r="P606" s="17">
        <v>0.0</v>
      </c>
      <c r="Q606" s="13">
        <v>0.0</v>
      </c>
      <c r="R606" s="17">
        <v>0.0</v>
      </c>
      <c r="S606" s="13">
        <v>0.0</v>
      </c>
      <c r="T606" s="17">
        <v>100.0</v>
      </c>
      <c r="U606" s="13">
        <v>15.2</v>
      </c>
    </row>
    <row r="607" spans="1:21">
      <c r="A607" s="7" t="s">
        <v>856</v>
      </c>
      <c r="B607" s="7" t="s">
        <v>670</v>
      </c>
      <c r="C607" s="7" t="s">
        <v>796</v>
      </c>
      <c r="D607" s="7" t="s">
        <v>42</v>
      </c>
      <c r="E607" s="7">
        <v>9.35</v>
      </c>
      <c r="F607" s="13">
        <v>63.31</v>
      </c>
      <c r="G607" s="17">
        <f>IF($F$699=0,0,(F607/$F$699)*100)</f>
        <v>0.0045432275543515</v>
      </c>
      <c r="H607" s="17">
        <v>0.0</v>
      </c>
      <c r="I607" s="13">
        <v>0.0</v>
      </c>
      <c r="J607" s="17">
        <v>0.0</v>
      </c>
      <c r="K607" s="13">
        <v>0.0</v>
      </c>
      <c r="L607" s="17">
        <v>0.0</v>
      </c>
      <c r="M607" s="13">
        <v>0.0</v>
      </c>
      <c r="N607" s="17">
        <v>0.0</v>
      </c>
      <c r="O607" s="13">
        <v>0.0</v>
      </c>
      <c r="P607" s="17">
        <v>0.0</v>
      </c>
      <c r="Q607" s="13">
        <v>0.0</v>
      </c>
      <c r="R607" s="17">
        <v>0.0</v>
      </c>
      <c r="S607" s="13">
        <v>0.0</v>
      </c>
      <c r="T607" s="17">
        <v>100.0</v>
      </c>
      <c r="U607" s="13">
        <v>63.31</v>
      </c>
    </row>
    <row r="608" spans="1:21">
      <c r="A608" s="7" t="s">
        <v>857</v>
      </c>
      <c r="B608" s="7" t="s">
        <v>667</v>
      </c>
      <c r="C608" s="7" t="s">
        <v>798</v>
      </c>
      <c r="D608" s="7" t="s">
        <v>42</v>
      </c>
      <c r="E608" s="7">
        <v>6.4</v>
      </c>
      <c r="F608" s="13">
        <v>84.53</v>
      </c>
      <c r="G608" s="17">
        <f>IF($F$699=0,0,(F608/$F$699)*100)</f>
        <v>0.0060660089270152</v>
      </c>
      <c r="H608" s="17">
        <v>0.0</v>
      </c>
      <c r="I608" s="13">
        <v>0.0</v>
      </c>
      <c r="J608" s="17">
        <v>0.0</v>
      </c>
      <c r="K608" s="13">
        <v>0.0</v>
      </c>
      <c r="L608" s="17">
        <v>0.0</v>
      </c>
      <c r="M608" s="13">
        <v>0.0</v>
      </c>
      <c r="N608" s="17">
        <v>0.0</v>
      </c>
      <c r="O608" s="13">
        <v>0.0</v>
      </c>
      <c r="P608" s="17">
        <v>0.0</v>
      </c>
      <c r="Q608" s="13">
        <v>0.0</v>
      </c>
      <c r="R608" s="17">
        <v>0.0</v>
      </c>
      <c r="S608" s="13">
        <v>0.0</v>
      </c>
      <c r="T608" s="17">
        <v>100.0</v>
      </c>
      <c r="U608" s="13">
        <v>84.53</v>
      </c>
    </row>
    <row r="609" spans="1:21">
      <c r="A609" s="7" t="s">
        <v>858</v>
      </c>
      <c r="B609" s="7" t="s">
        <v>678</v>
      </c>
      <c r="C609" s="7" t="s">
        <v>859</v>
      </c>
      <c r="D609" s="7" t="s">
        <v>42</v>
      </c>
      <c r="E609" s="7">
        <v>2.2</v>
      </c>
      <c r="F609" s="13">
        <v>150.88</v>
      </c>
      <c r="G609" s="17">
        <f>IF($F$699=0,0,(F609/$F$699)*100)</f>
        <v>0.010827391776979</v>
      </c>
      <c r="H609" s="17">
        <v>0.0</v>
      </c>
      <c r="I609" s="13">
        <v>0.0</v>
      </c>
      <c r="J609" s="17">
        <v>0.0</v>
      </c>
      <c r="K609" s="13">
        <v>0.0</v>
      </c>
      <c r="L609" s="17">
        <v>0.0</v>
      </c>
      <c r="M609" s="13">
        <v>0.0</v>
      </c>
      <c r="N609" s="17">
        <v>0.0</v>
      </c>
      <c r="O609" s="13">
        <v>0.0</v>
      </c>
      <c r="P609" s="17">
        <v>0.0</v>
      </c>
      <c r="Q609" s="13">
        <v>0.0</v>
      </c>
      <c r="R609" s="17">
        <v>0.0</v>
      </c>
      <c r="S609" s="13">
        <v>0.0</v>
      </c>
      <c r="T609" s="17">
        <v>100.0</v>
      </c>
      <c r="U609" s="13">
        <v>150.88</v>
      </c>
    </row>
    <row r="610" spans="1:21">
      <c r="A610" s="6" t="s">
        <v>860</v>
      </c>
      <c r="B610" s="6" t="s">
        <v>860</v>
      </c>
      <c r="C610" s="6" t="s">
        <v>861</v>
      </c>
      <c r="D610" s="6" t="s">
        <v>27</v>
      </c>
      <c r="E610" s="6" t="s">
        <v>27</v>
      </c>
      <c r="F610" s="12">
        <f>SUM(F611,F612,F613,F614,F615,F616,F617,F618,F619,F620)</f>
        <v>1187.43</v>
      </c>
      <c r="G610" s="16">
        <f>IF($F$699=0,0,(F610/$F$699)*100)</f>
        <v>0.085211889035912</v>
      </c>
      <c r="H610" s="16" t="s">
        <v>27</v>
      </c>
      <c r="I610" s="12" t="s">
        <v>27</v>
      </c>
      <c r="J610" s="16" t="s">
        <v>27</v>
      </c>
      <c r="K610" s="12" t="s">
        <v>27</v>
      </c>
      <c r="L610" s="16" t="s">
        <v>27</v>
      </c>
      <c r="M610" s="12" t="s">
        <v>27</v>
      </c>
      <c r="N610" s="16" t="s">
        <v>27</v>
      </c>
      <c r="O610" s="12" t="s">
        <v>27</v>
      </c>
      <c r="P610" s="16" t="s">
        <v>27</v>
      </c>
      <c r="Q610" s="12" t="s">
        <v>27</v>
      </c>
      <c r="R610" s="16" t="s">
        <v>27</v>
      </c>
      <c r="S610" s="12" t="s">
        <v>27</v>
      </c>
      <c r="T610" s="16" t="s">
        <v>27</v>
      </c>
      <c r="U610" s="12" t="s">
        <v>27</v>
      </c>
    </row>
    <row r="611" spans="1:21">
      <c r="A611" s="7" t="s">
        <v>862</v>
      </c>
      <c r="B611" s="7" t="s">
        <v>59</v>
      </c>
      <c r="C611" s="7" t="s">
        <v>60</v>
      </c>
      <c r="D611" s="7" t="s">
        <v>42</v>
      </c>
      <c r="E611" s="7">
        <v>18.5</v>
      </c>
      <c r="F611" s="13">
        <v>40.92</v>
      </c>
      <c r="G611" s="17">
        <f>IF($F$699=0,0,(F611/$F$699)*100)</f>
        <v>0.0029364850975211</v>
      </c>
      <c r="H611" s="17">
        <v>100.0</v>
      </c>
      <c r="I611" s="13">
        <v>40.92</v>
      </c>
      <c r="J611" s="17">
        <v>0.0</v>
      </c>
      <c r="K611" s="13">
        <v>0.0</v>
      </c>
      <c r="L611" s="17">
        <v>0.0</v>
      </c>
      <c r="M611" s="13">
        <v>0.0</v>
      </c>
      <c r="N611" s="17">
        <v>0.0</v>
      </c>
      <c r="O611" s="13">
        <v>0.0</v>
      </c>
      <c r="P611" s="17">
        <v>0.0</v>
      </c>
      <c r="Q611" s="13">
        <v>0.0</v>
      </c>
      <c r="R611" s="17">
        <v>0.0</v>
      </c>
      <c r="S611" s="13">
        <v>0.0</v>
      </c>
      <c r="T611" s="17">
        <v>0.0</v>
      </c>
      <c r="U611" s="13">
        <v>0.0</v>
      </c>
    </row>
    <row r="612" spans="1:21">
      <c r="A612" s="7" t="s">
        <v>863</v>
      </c>
      <c r="B612" s="7" t="s">
        <v>809</v>
      </c>
      <c r="C612" s="7" t="s">
        <v>810</v>
      </c>
      <c r="D612" s="7" t="s">
        <v>35</v>
      </c>
      <c r="E612" s="7">
        <v>1.0</v>
      </c>
      <c r="F612" s="13">
        <v>108.3</v>
      </c>
      <c r="G612" s="17">
        <f>IF($F$699=0,0,(F612/$F$699)*100)</f>
        <v>0.0077717824061959</v>
      </c>
      <c r="H612" s="17">
        <v>0.0</v>
      </c>
      <c r="I612" s="13">
        <v>0.0</v>
      </c>
      <c r="J612" s="17">
        <v>0.0</v>
      </c>
      <c r="K612" s="13">
        <v>0.0</v>
      </c>
      <c r="L612" s="17">
        <v>0.0</v>
      </c>
      <c r="M612" s="13">
        <v>0.0</v>
      </c>
      <c r="N612" s="17">
        <v>0.0</v>
      </c>
      <c r="O612" s="13">
        <v>0.0</v>
      </c>
      <c r="P612" s="17">
        <v>0.0</v>
      </c>
      <c r="Q612" s="13">
        <v>0.0</v>
      </c>
      <c r="R612" s="17">
        <v>0.0</v>
      </c>
      <c r="S612" s="13">
        <v>0.0</v>
      </c>
      <c r="T612" s="17">
        <v>100.0</v>
      </c>
      <c r="U612" s="13">
        <v>108.3</v>
      </c>
    </row>
    <row r="613" spans="1:21">
      <c r="A613" s="7" t="s">
        <v>864</v>
      </c>
      <c r="B613" s="7" t="s">
        <v>68</v>
      </c>
      <c r="C613" s="7" t="s">
        <v>69</v>
      </c>
      <c r="D613" s="7" t="s">
        <v>42</v>
      </c>
      <c r="E613" s="7">
        <v>18.5</v>
      </c>
      <c r="F613" s="13">
        <v>100.8</v>
      </c>
      <c r="G613" s="17">
        <f>IF($F$699=0,0,(F613/$F$699)*100)</f>
        <v>0.0072335703282045</v>
      </c>
      <c r="H613" s="17">
        <v>100.0</v>
      </c>
      <c r="I613" s="13">
        <v>100.8</v>
      </c>
      <c r="J613" s="17">
        <v>0.0</v>
      </c>
      <c r="K613" s="13">
        <v>0.0</v>
      </c>
      <c r="L613" s="17">
        <v>0.0</v>
      </c>
      <c r="M613" s="13">
        <v>0.0</v>
      </c>
      <c r="N613" s="17">
        <v>0.0</v>
      </c>
      <c r="O613" s="13">
        <v>0.0</v>
      </c>
      <c r="P613" s="17">
        <v>0.0</v>
      </c>
      <c r="Q613" s="13">
        <v>0.0</v>
      </c>
      <c r="R613" s="17">
        <v>0.0</v>
      </c>
      <c r="S613" s="13">
        <v>0.0</v>
      </c>
      <c r="T613" s="17">
        <v>0.0</v>
      </c>
      <c r="U613" s="13">
        <v>0.0</v>
      </c>
    </row>
    <row r="614" spans="1:21">
      <c r="A614" s="7" t="s">
        <v>865</v>
      </c>
      <c r="B614" s="7" t="s">
        <v>618</v>
      </c>
      <c r="C614" s="7" t="s">
        <v>631</v>
      </c>
      <c r="D614" s="7" t="s">
        <v>42</v>
      </c>
      <c r="E614" s="7">
        <v>18.5</v>
      </c>
      <c r="F614" s="13">
        <v>311.52</v>
      </c>
      <c r="G614" s="17">
        <f>IF($F$699=0,0,(F614/$F$699)*100)</f>
        <v>0.022355176871451</v>
      </c>
      <c r="H614" s="17">
        <v>0.0</v>
      </c>
      <c r="I614" s="13">
        <v>0.0</v>
      </c>
      <c r="J614" s="17">
        <v>0.0</v>
      </c>
      <c r="K614" s="13">
        <v>0.0</v>
      </c>
      <c r="L614" s="17">
        <v>0.0</v>
      </c>
      <c r="M614" s="13">
        <v>0.0</v>
      </c>
      <c r="N614" s="17">
        <v>0.0</v>
      </c>
      <c r="O614" s="13">
        <v>0.0</v>
      </c>
      <c r="P614" s="17">
        <v>0.0</v>
      </c>
      <c r="Q614" s="13">
        <v>0.0</v>
      </c>
      <c r="R614" s="17">
        <v>0.0</v>
      </c>
      <c r="S614" s="13">
        <v>0.0</v>
      </c>
      <c r="T614" s="17">
        <v>100.0</v>
      </c>
      <c r="U614" s="13">
        <v>311.52</v>
      </c>
    </row>
    <row r="615" spans="1:21">
      <c r="A615" s="7" t="s">
        <v>866</v>
      </c>
      <c r="B615" s="7" t="s">
        <v>633</v>
      </c>
      <c r="C615" s="7" t="s">
        <v>634</v>
      </c>
      <c r="D615" s="7" t="s">
        <v>42</v>
      </c>
      <c r="E615" s="7">
        <v>2.2</v>
      </c>
      <c r="F615" s="13">
        <v>44.91</v>
      </c>
      <c r="G615" s="17">
        <f>IF($F$699=0,0,(F615/$F$699)*100)</f>
        <v>0.0032228139230126</v>
      </c>
      <c r="H615" s="17">
        <v>0.0</v>
      </c>
      <c r="I615" s="13">
        <v>0.0</v>
      </c>
      <c r="J615" s="17">
        <v>0.0</v>
      </c>
      <c r="K615" s="13">
        <v>0.0</v>
      </c>
      <c r="L615" s="17">
        <v>0.0</v>
      </c>
      <c r="M615" s="13">
        <v>0.0</v>
      </c>
      <c r="N615" s="17">
        <v>0.0</v>
      </c>
      <c r="O615" s="13">
        <v>0.0</v>
      </c>
      <c r="P615" s="17">
        <v>0.0</v>
      </c>
      <c r="Q615" s="13">
        <v>0.0</v>
      </c>
      <c r="R615" s="17">
        <v>0.0</v>
      </c>
      <c r="S615" s="13">
        <v>0.0</v>
      </c>
      <c r="T615" s="17">
        <v>100.0</v>
      </c>
      <c r="U615" s="13">
        <v>44.91</v>
      </c>
    </row>
    <row r="616" spans="1:21">
      <c r="A616" s="7" t="s">
        <v>867</v>
      </c>
      <c r="B616" s="7" t="s">
        <v>815</v>
      </c>
      <c r="C616" s="7" t="s">
        <v>816</v>
      </c>
      <c r="D616" s="7" t="s">
        <v>35</v>
      </c>
      <c r="E616" s="7">
        <v>1.0</v>
      </c>
      <c r="F616" s="13">
        <v>258.83</v>
      </c>
      <c r="G616" s="17">
        <f>IF($F$699=0,0,(F616/$F$699)*100)</f>
        <v>0.018574057619536</v>
      </c>
      <c r="H616" s="17">
        <v>0.0</v>
      </c>
      <c r="I616" s="13">
        <v>0.0</v>
      </c>
      <c r="J616" s="17">
        <v>0.0</v>
      </c>
      <c r="K616" s="13">
        <v>0.0</v>
      </c>
      <c r="L616" s="17">
        <v>0.0</v>
      </c>
      <c r="M616" s="13">
        <v>0.0</v>
      </c>
      <c r="N616" s="17">
        <v>0.0</v>
      </c>
      <c r="O616" s="13">
        <v>0.0</v>
      </c>
      <c r="P616" s="17">
        <v>0.0</v>
      </c>
      <c r="Q616" s="13">
        <v>0.0</v>
      </c>
      <c r="R616" s="17">
        <v>0.0</v>
      </c>
      <c r="S616" s="13">
        <v>0.0</v>
      </c>
      <c r="T616" s="17">
        <v>100.0</v>
      </c>
      <c r="U616" s="13">
        <v>258.83</v>
      </c>
    </row>
    <row r="617" spans="1:21">
      <c r="A617" s="7" t="s">
        <v>868</v>
      </c>
      <c r="B617" s="7" t="s">
        <v>786</v>
      </c>
      <c r="C617" s="7" t="s">
        <v>787</v>
      </c>
      <c r="D617" s="7" t="s">
        <v>35</v>
      </c>
      <c r="E617" s="7">
        <v>1.0</v>
      </c>
      <c r="F617" s="13">
        <v>97.17</v>
      </c>
      <c r="G617" s="17">
        <f>IF($F$699=0,0,(F617/$F$699)*100)</f>
        <v>0.0069730756824567</v>
      </c>
      <c r="H617" s="17">
        <v>0.0</v>
      </c>
      <c r="I617" s="13">
        <v>0.0</v>
      </c>
      <c r="J617" s="17">
        <v>0.0</v>
      </c>
      <c r="K617" s="13">
        <v>0.0</v>
      </c>
      <c r="L617" s="17">
        <v>0.0</v>
      </c>
      <c r="M617" s="13">
        <v>0.0</v>
      </c>
      <c r="N617" s="17">
        <v>0.0</v>
      </c>
      <c r="O617" s="13">
        <v>0.0</v>
      </c>
      <c r="P617" s="17">
        <v>0.0</v>
      </c>
      <c r="Q617" s="13">
        <v>0.0</v>
      </c>
      <c r="R617" s="17">
        <v>0.0</v>
      </c>
      <c r="S617" s="13">
        <v>0.0</v>
      </c>
      <c r="T617" s="17">
        <v>100.0</v>
      </c>
      <c r="U617" s="13">
        <v>97.17</v>
      </c>
    </row>
    <row r="618" spans="1:21">
      <c r="A618" s="7" t="s">
        <v>869</v>
      </c>
      <c r="B618" s="7" t="s">
        <v>689</v>
      </c>
      <c r="C618" s="7" t="s">
        <v>794</v>
      </c>
      <c r="D618" s="7" t="s">
        <v>42</v>
      </c>
      <c r="E618" s="7">
        <v>2.2</v>
      </c>
      <c r="F618" s="13">
        <v>15.2</v>
      </c>
      <c r="G618" s="17">
        <f>IF($F$699=0,0,(F618/$F$699)*100)</f>
        <v>0.0010907764780626</v>
      </c>
      <c r="H618" s="17">
        <v>0.0</v>
      </c>
      <c r="I618" s="13">
        <v>0.0</v>
      </c>
      <c r="J618" s="17">
        <v>0.0</v>
      </c>
      <c r="K618" s="13">
        <v>0.0</v>
      </c>
      <c r="L618" s="17">
        <v>0.0</v>
      </c>
      <c r="M618" s="13">
        <v>0.0</v>
      </c>
      <c r="N618" s="17">
        <v>0.0</v>
      </c>
      <c r="O618" s="13">
        <v>0.0</v>
      </c>
      <c r="P618" s="17">
        <v>0.0</v>
      </c>
      <c r="Q618" s="13">
        <v>0.0</v>
      </c>
      <c r="R618" s="17">
        <v>0.0</v>
      </c>
      <c r="S618" s="13">
        <v>0.0</v>
      </c>
      <c r="T618" s="17">
        <v>100.0</v>
      </c>
      <c r="U618" s="13">
        <v>15.2</v>
      </c>
    </row>
    <row r="619" spans="1:21">
      <c r="A619" s="7" t="s">
        <v>870</v>
      </c>
      <c r="B619" s="7" t="s">
        <v>670</v>
      </c>
      <c r="C619" s="7" t="s">
        <v>796</v>
      </c>
      <c r="D619" s="7" t="s">
        <v>42</v>
      </c>
      <c r="E619" s="7">
        <v>18.5</v>
      </c>
      <c r="F619" s="13">
        <v>125.25</v>
      </c>
      <c r="G619" s="17">
        <f>IF($F$699=0,0,(F619/$F$699)*100)</f>
        <v>0.0089881417024565</v>
      </c>
      <c r="H619" s="17">
        <v>0.0</v>
      </c>
      <c r="I619" s="13">
        <v>0.0</v>
      </c>
      <c r="J619" s="17">
        <v>0.0</v>
      </c>
      <c r="K619" s="13">
        <v>0.0</v>
      </c>
      <c r="L619" s="17">
        <v>0.0</v>
      </c>
      <c r="M619" s="13">
        <v>0.0</v>
      </c>
      <c r="N619" s="17">
        <v>0.0</v>
      </c>
      <c r="O619" s="13">
        <v>0.0</v>
      </c>
      <c r="P619" s="17">
        <v>0.0</v>
      </c>
      <c r="Q619" s="13">
        <v>0.0</v>
      </c>
      <c r="R619" s="17">
        <v>0.0</v>
      </c>
      <c r="S619" s="13">
        <v>0.0</v>
      </c>
      <c r="T619" s="17">
        <v>100.0</v>
      </c>
      <c r="U619" s="13">
        <v>125.25</v>
      </c>
    </row>
    <row r="620" spans="1:21">
      <c r="A620" s="7" t="s">
        <v>871</v>
      </c>
      <c r="B620" s="7" t="s">
        <v>667</v>
      </c>
      <c r="C620" s="7" t="s">
        <v>798</v>
      </c>
      <c r="D620" s="7" t="s">
        <v>42</v>
      </c>
      <c r="E620" s="7">
        <v>6.4</v>
      </c>
      <c r="F620" s="13">
        <v>84.53</v>
      </c>
      <c r="G620" s="17">
        <f>IF($F$699=0,0,(F620/$F$699)*100)</f>
        <v>0.0060660089270152</v>
      </c>
      <c r="H620" s="17">
        <v>0.0</v>
      </c>
      <c r="I620" s="13">
        <v>0.0</v>
      </c>
      <c r="J620" s="17">
        <v>0.0</v>
      </c>
      <c r="K620" s="13">
        <v>0.0</v>
      </c>
      <c r="L620" s="17">
        <v>0.0</v>
      </c>
      <c r="M620" s="13">
        <v>0.0</v>
      </c>
      <c r="N620" s="17">
        <v>0.0</v>
      </c>
      <c r="O620" s="13">
        <v>0.0</v>
      </c>
      <c r="P620" s="17">
        <v>0.0</v>
      </c>
      <c r="Q620" s="13">
        <v>0.0</v>
      </c>
      <c r="R620" s="17">
        <v>0.0</v>
      </c>
      <c r="S620" s="13">
        <v>0.0</v>
      </c>
      <c r="T620" s="17">
        <v>100.0</v>
      </c>
      <c r="U620" s="13">
        <v>84.53</v>
      </c>
    </row>
    <row r="621" spans="1:21">
      <c r="A621" s="6" t="s">
        <v>872</v>
      </c>
      <c r="B621" s="6" t="s">
        <v>872</v>
      </c>
      <c r="C621" s="6" t="s">
        <v>873</v>
      </c>
      <c r="D621" s="6" t="s">
        <v>27</v>
      </c>
      <c r="E621" s="6" t="s">
        <v>27</v>
      </c>
      <c r="F621" s="12">
        <f>SUM(F622,F623,F624,F625,F626,F627,F628,F629,F630,F631,F632)</f>
        <v>1252.32</v>
      </c>
      <c r="G621" s="16">
        <f>IF($F$699=0,0,(F621/$F$699)*100)</f>
        <v>0.089868499934693</v>
      </c>
      <c r="H621" s="16" t="s">
        <v>27</v>
      </c>
      <c r="I621" s="12" t="s">
        <v>27</v>
      </c>
      <c r="J621" s="16" t="s">
        <v>27</v>
      </c>
      <c r="K621" s="12" t="s">
        <v>27</v>
      </c>
      <c r="L621" s="16" t="s">
        <v>27</v>
      </c>
      <c r="M621" s="12" t="s">
        <v>27</v>
      </c>
      <c r="N621" s="16" t="s">
        <v>27</v>
      </c>
      <c r="O621" s="12" t="s">
        <v>27</v>
      </c>
      <c r="P621" s="16" t="s">
        <v>27</v>
      </c>
      <c r="Q621" s="12" t="s">
        <v>27</v>
      </c>
      <c r="R621" s="16" t="s">
        <v>27</v>
      </c>
      <c r="S621" s="12" t="s">
        <v>27</v>
      </c>
      <c r="T621" s="16" t="s">
        <v>27</v>
      </c>
      <c r="U621" s="12" t="s">
        <v>27</v>
      </c>
    </row>
    <row r="622" spans="1:21">
      <c r="A622" s="7" t="s">
        <v>874</v>
      </c>
      <c r="B622" s="7" t="s">
        <v>59</v>
      </c>
      <c r="C622" s="7" t="s">
        <v>60</v>
      </c>
      <c r="D622" s="7" t="s">
        <v>42</v>
      </c>
      <c r="E622" s="7">
        <v>15.75</v>
      </c>
      <c r="F622" s="13">
        <v>34.84</v>
      </c>
      <c r="G622" s="17">
        <f>IF($F$699=0,0,(F622/$F$699)*100)</f>
        <v>0.0025001745062961</v>
      </c>
      <c r="H622" s="17">
        <v>100.0</v>
      </c>
      <c r="I622" s="13">
        <v>34.84</v>
      </c>
      <c r="J622" s="17">
        <v>0.0</v>
      </c>
      <c r="K622" s="13">
        <v>0.0</v>
      </c>
      <c r="L622" s="17">
        <v>0.0</v>
      </c>
      <c r="M622" s="13">
        <v>0.0</v>
      </c>
      <c r="N622" s="17">
        <v>0.0</v>
      </c>
      <c r="O622" s="13">
        <v>0.0</v>
      </c>
      <c r="P622" s="17">
        <v>0.0</v>
      </c>
      <c r="Q622" s="13">
        <v>0.0</v>
      </c>
      <c r="R622" s="17">
        <v>0.0</v>
      </c>
      <c r="S622" s="13">
        <v>0.0</v>
      </c>
      <c r="T622" s="17">
        <v>0.0</v>
      </c>
      <c r="U622" s="13">
        <v>0.0</v>
      </c>
    </row>
    <row r="623" spans="1:21">
      <c r="A623" s="7" t="s">
        <v>875</v>
      </c>
      <c r="B623" s="7" t="s">
        <v>809</v>
      </c>
      <c r="C623" s="7" t="s">
        <v>810</v>
      </c>
      <c r="D623" s="7" t="s">
        <v>35</v>
      </c>
      <c r="E623" s="7">
        <v>1.0</v>
      </c>
      <c r="F623" s="13">
        <v>108.3</v>
      </c>
      <c r="G623" s="17">
        <f>IF($F$699=0,0,(F623/$F$699)*100)</f>
        <v>0.0077717824061959</v>
      </c>
      <c r="H623" s="17">
        <v>0.0</v>
      </c>
      <c r="I623" s="13">
        <v>0.0</v>
      </c>
      <c r="J623" s="17">
        <v>0.0</v>
      </c>
      <c r="K623" s="13">
        <v>0.0</v>
      </c>
      <c r="L623" s="17">
        <v>0.0</v>
      </c>
      <c r="M623" s="13">
        <v>0.0</v>
      </c>
      <c r="N623" s="17">
        <v>0.0</v>
      </c>
      <c r="O623" s="13">
        <v>0.0</v>
      </c>
      <c r="P623" s="17">
        <v>0.0</v>
      </c>
      <c r="Q623" s="13">
        <v>0.0</v>
      </c>
      <c r="R623" s="17">
        <v>0.0</v>
      </c>
      <c r="S623" s="13">
        <v>0.0</v>
      </c>
      <c r="T623" s="17">
        <v>100.0</v>
      </c>
      <c r="U623" s="13">
        <v>108.3</v>
      </c>
    </row>
    <row r="624" spans="1:21">
      <c r="A624" s="7" t="s">
        <v>876</v>
      </c>
      <c r="B624" s="7" t="s">
        <v>68</v>
      </c>
      <c r="C624" s="7" t="s">
        <v>69</v>
      </c>
      <c r="D624" s="7" t="s">
        <v>42</v>
      </c>
      <c r="E624" s="7">
        <v>15.75</v>
      </c>
      <c r="F624" s="13">
        <v>85.81</v>
      </c>
      <c r="G624" s="17">
        <f>IF($F$699=0,0,(F624/$F$699)*100)</f>
        <v>0.0061578637883257</v>
      </c>
      <c r="H624" s="17">
        <v>100.0</v>
      </c>
      <c r="I624" s="13">
        <v>85.81</v>
      </c>
      <c r="J624" s="17">
        <v>0.0</v>
      </c>
      <c r="K624" s="13">
        <v>0.0</v>
      </c>
      <c r="L624" s="17">
        <v>0.0</v>
      </c>
      <c r="M624" s="13">
        <v>0.0</v>
      </c>
      <c r="N624" s="17">
        <v>0.0</v>
      </c>
      <c r="O624" s="13">
        <v>0.0</v>
      </c>
      <c r="P624" s="17">
        <v>0.0</v>
      </c>
      <c r="Q624" s="13">
        <v>0.0</v>
      </c>
      <c r="R624" s="17">
        <v>0.0</v>
      </c>
      <c r="S624" s="13">
        <v>0.0</v>
      </c>
      <c r="T624" s="17">
        <v>0.0</v>
      </c>
      <c r="U624" s="13">
        <v>0.0</v>
      </c>
    </row>
    <row r="625" spans="1:21">
      <c r="A625" s="7" t="s">
        <v>877</v>
      </c>
      <c r="B625" s="7" t="s">
        <v>618</v>
      </c>
      <c r="C625" s="7" t="s">
        <v>631</v>
      </c>
      <c r="D625" s="7" t="s">
        <v>42</v>
      </c>
      <c r="E625" s="7">
        <v>15.75</v>
      </c>
      <c r="F625" s="13">
        <v>265.22</v>
      </c>
      <c r="G625" s="17">
        <f>IF($F$699=0,0,(F625/$F$699)*100)</f>
        <v>0.019032614309984</v>
      </c>
      <c r="H625" s="17">
        <v>0.0</v>
      </c>
      <c r="I625" s="13">
        <v>0.0</v>
      </c>
      <c r="J625" s="17">
        <v>0.0</v>
      </c>
      <c r="K625" s="13">
        <v>0.0</v>
      </c>
      <c r="L625" s="17">
        <v>0.0</v>
      </c>
      <c r="M625" s="13">
        <v>0.0</v>
      </c>
      <c r="N625" s="17">
        <v>0.0</v>
      </c>
      <c r="O625" s="13">
        <v>0.0</v>
      </c>
      <c r="P625" s="17">
        <v>0.0</v>
      </c>
      <c r="Q625" s="13">
        <v>0.0</v>
      </c>
      <c r="R625" s="17">
        <v>0.0</v>
      </c>
      <c r="S625" s="13">
        <v>0.0</v>
      </c>
      <c r="T625" s="17">
        <v>100.0</v>
      </c>
      <c r="U625" s="13">
        <v>265.22</v>
      </c>
    </row>
    <row r="626" spans="1:21">
      <c r="A626" s="7" t="s">
        <v>878</v>
      </c>
      <c r="B626" s="7" t="s">
        <v>633</v>
      </c>
      <c r="C626" s="7" t="s">
        <v>634</v>
      </c>
      <c r="D626" s="7" t="s">
        <v>42</v>
      </c>
      <c r="E626" s="7">
        <v>2.2</v>
      </c>
      <c r="F626" s="13">
        <v>44.91</v>
      </c>
      <c r="G626" s="17">
        <f>IF($F$699=0,0,(F626/$F$699)*100)</f>
        <v>0.0032228139230126</v>
      </c>
      <c r="H626" s="17">
        <v>0.0</v>
      </c>
      <c r="I626" s="13">
        <v>0.0</v>
      </c>
      <c r="J626" s="17">
        <v>0.0</v>
      </c>
      <c r="K626" s="13">
        <v>0.0</v>
      </c>
      <c r="L626" s="17">
        <v>0.0</v>
      </c>
      <c r="M626" s="13">
        <v>0.0</v>
      </c>
      <c r="N626" s="17">
        <v>0.0</v>
      </c>
      <c r="O626" s="13">
        <v>0.0</v>
      </c>
      <c r="P626" s="17">
        <v>0.0</v>
      </c>
      <c r="Q626" s="13">
        <v>0.0</v>
      </c>
      <c r="R626" s="17">
        <v>0.0</v>
      </c>
      <c r="S626" s="13">
        <v>0.0</v>
      </c>
      <c r="T626" s="17">
        <v>100.0</v>
      </c>
      <c r="U626" s="13">
        <v>44.91</v>
      </c>
    </row>
    <row r="627" spans="1:21">
      <c r="A627" s="7" t="s">
        <v>879</v>
      </c>
      <c r="B627" s="7" t="s">
        <v>815</v>
      </c>
      <c r="C627" s="7" t="s">
        <v>816</v>
      </c>
      <c r="D627" s="7" t="s">
        <v>35</v>
      </c>
      <c r="E627" s="7">
        <v>1.0</v>
      </c>
      <c r="F627" s="13">
        <v>258.83</v>
      </c>
      <c r="G627" s="17">
        <f>IF($F$699=0,0,(F627/$F$699)*100)</f>
        <v>0.018574057619536</v>
      </c>
      <c r="H627" s="17">
        <v>0.0</v>
      </c>
      <c r="I627" s="13">
        <v>0.0</v>
      </c>
      <c r="J627" s="17">
        <v>0.0</v>
      </c>
      <c r="K627" s="13">
        <v>0.0</v>
      </c>
      <c r="L627" s="17">
        <v>0.0</v>
      </c>
      <c r="M627" s="13">
        <v>0.0</v>
      </c>
      <c r="N627" s="17">
        <v>0.0</v>
      </c>
      <c r="O627" s="13">
        <v>0.0</v>
      </c>
      <c r="P627" s="17">
        <v>0.0</v>
      </c>
      <c r="Q627" s="13">
        <v>0.0</v>
      </c>
      <c r="R627" s="17">
        <v>0.0</v>
      </c>
      <c r="S627" s="13">
        <v>0.0</v>
      </c>
      <c r="T627" s="17">
        <v>100.0</v>
      </c>
      <c r="U627" s="13">
        <v>258.83</v>
      </c>
    </row>
    <row r="628" spans="1:21">
      <c r="A628" s="7" t="s">
        <v>880</v>
      </c>
      <c r="B628" s="7" t="s">
        <v>786</v>
      </c>
      <c r="C628" s="7" t="s">
        <v>787</v>
      </c>
      <c r="D628" s="7" t="s">
        <v>35</v>
      </c>
      <c r="E628" s="7">
        <v>1.0</v>
      </c>
      <c r="F628" s="13">
        <v>97.17</v>
      </c>
      <c r="G628" s="17">
        <f>IF($F$699=0,0,(F628/$F$699)*100)</f>
        <v>0.0069730756824567</v>
      </c>
      <c r="H628" s="17">
        <v>0.0</v>
      </c>
      <c r="I628" s="13">
        <v>0.0</v>
      </c>
      <c r="J628" s="17">
        <v>0.0</v>
      </c>
      <c r="K628" s="13">
        <v>0.0</v>
      </c>
      <c r="L628" s="17">
        <v>0.0</v>
      </c>
      <c r="M628" s="13">
        <v>0.0</v>
      </c>
      <c r="N628" s="17">
        <v>0.0</v>
      </c>
      <c r="O628" s="13">
        <v>0.0</v>
      </c>
      <c r="P628" s="17">
        <v>0.0</v>
      </c>
      <c r="Q628" s="13">
        <v>0.0</v>
      </c>
      <c r="R628" s="17">
        <v>0.0</v>
      </c>
      <c r="S628" s="13">
        <v>0.0</v>
      </c>
      <c r="T628" s="17">
        <v>100.0</v>
      </c>
      <c r="U628" s="13">
        <v>97.17</v>
      </c>
    </row>
    <row r="629" spans="1:21">
      <c r="A629" s="7" t="s">
        <v>881</v>
      </c>
      <c r="B629" s="7" t="s">
        <v>689</v>
      </c>
      <c r="C629" s="7" t="s">
        <v>794</v>
      </c>
      <c r="D629" s="7" t="s">
        <v>42</v>
      </c>
      <c r="E629" s="7">
        <v>2.2</v>
      </c>
      <c r="F629" s="13">
        <v>15.2</v>
      </c>
      <c r="G629" s="17">
        <f>IF($F$699=0,0,(F629/$F$699)*100)</f>
        <v>0.0010907764780626</v>
      </c>
      <c r="H629" s="17">
        <v>0.0</v>
      </c>
      <c r="I629" s="13">
        <v>0.0</v>
      </c>
      <c r="J629" s="17">
        <v>0.0</v>
      </c>
      <c r="K629" s="13">
        <v>0.0</v>
      </c>
      <c r="L629" s="17">
        <v>0.0</v>
      </c>
      <c r="M629" s="13">
        <v>0.0</v>
      </c>
      <c r="N629" s="17">
        <v>0.0</v>
      </c>
      <c r="O629" s="13">
        <v>0.0</v>
      </c>
      <c r="P629" s="17">
        <v>0.0</v>
      </c>
      <c r="Q629" s="13">
        <v>0.0</v>
      </c>
      <c r="R629" s="17">
        <v>0.0</v>
      </c>
      <c r="S629" s="13">
        <v>0.0</v>
      </c>
      <c r="T629" s="17">
        <v>100.0</v>
      </c>
      <c r="U629" s="13">
        <v>15.2</v>
      </c>
    </row>
    <row r="630" spans="1:21">
      <c r="A630" s="7" t="s">
        <v>882</v>
      </c>
      <c r="B630" s="7" t="s">
        <v>670</v>
      </c>
      <c r="C630" s="7" t="s">
        <v>796</v>
      </c>
      <c r="D630" s="7" t="s">
        <v>42</v>
      </c>
      <c r="E630" s="7">
        <v>15.75</v>
      </c>
      <c r="F630" s="13">
        <v>106.63</v>
      </c>
      <c r="G630" s="17">
        <f>IF($F$699=0,0,(F630/$F$699)*100)</f>
        <v>0.0076519405168299</v>
      </c>
      <c r="H630" s="17">
        <v>0.0</v>
      </c>
      <c r="I630" s="13">
        <v>0.0</v>
      </c>
      <c r="J630" s="17">
        <v>0.0</v>
      </c>
      <c r="K630" s="13">
        <v>0.0</v>
      </c>
      <c r="L630" s="17">
        <v>0.0</v>
      </c>
      <c r="M630" s="13">
        <v>0.0</v>
      </c>
      <c r="N630" s="17">
        <v>0.0</v>
      </c>
      <c r="O630" s="13">
        <v>0.0</v>
      </c>
      <c r="P630" s="17">
        <v>0.0</v>
      </c>
      <c r="Q630" s="13">
        <v>0.0</v>
      </c>
      <c r="R630" s="17">
        <v>0.0</v>
      </c>
      <c r="S630" s="13">
        <v>0.0</v>
      </c>
      <c r="T630" s="17">
        <v>100.0</v>
      </c>
      <c r="U630" s="13">
        <v>106.63</v>
      </c>
    </row>
    <row r="631" spans="1:21">
      <c r="A631" s="7" t="s">
        <v>883</v>
      </c>
      <c r="B631" s="7" t="s">
        <v>667</v>
      </c>
      <c r="C631" s="7" t="s">
        <v>798</v>
      </c>
      <c r="D631" s="7" t="s">
        <v>42</v>
      </c>
      <c r="E631" s="7">
        <v>6.4</v>
      </c>
      <c r="F631" s="13">
        <v>84.53</v>
      </c>
      <c r="G631" s="17">
        <f>IF($F$699=0,0,(F631/$F$699)*100)</f>
        <v>0.0060660089270152</v>
      </c>
      <c r="H631" s="17">
        <v>0.0</v>
      </c>
      <c r="I631" s="13">
        <v>0.0</v>
      </c>
      <c r="J631" s="17">
        <v>0.0</v>
      </c>
      <c r="K631" s="13">
        <v>0.0</v>
      </c>
      <c r="L631" s="17">
        <v>0.0</v>
      </c>
      <c r="M631" s="13">
        <v>0.0</v>
      </c>
      <c r="N631" s="17">
        <v>0.0</v>
      </c>
      <c r="O631" s="13">
        <v>0.0</v>
      </c>
      <c r="P631" s="17">
        <v>0.0</v>
      </c>
      <c r="Q631" s="13">
        <v>0.0</v>
      </c>
      <c r="R631" s="17">
        <v>0.0</v>
      </c>
      <c r="S631" s="13">
        <v>0.0</v>
      </c>
      <c r="T631" s="17">
        <v>100.0</v>
      </c>
      <c r="U631" s="13">
        <v>84.53</v>
      </c>
    </row>
    <row r="632" spans="1:21">
      <c r="A632" s="7" t="s">
        <v>884</v>
      </c>
      <c r="B632" s="7" t="s">
        <v>678</v>
      </c>
      <c r="C632" s="7" t="s">
        <v>859</v>
      </c>
      <c r="D632" s="7" t="s">
        <v>42</v>
      </c>
      <c r="E632" s="7">
        <v>2.2</v>
      </c>
      <c r="F632" s="13">
        <v>150.88</v>
      </c>
      <c r="G632" s="17">
        <f>IF($F$699=0,0,(F632/$F$699)*100)</f>
        <v>0.010827391776979</v>
      </c>
      <c r="H632" s="17">
        <v>0.0</v>
      </c>
      <c r="I632" s="13">
        <v>0.0</v>
      </c>
      <c r="J632" s="17">
        <v>0.0</v>
      </c>
      <c r="K632" s="13">
        <v>0.0</v>
      </c>
      <c r="L632" s="17">
        <v>0.0</v>
      </c>
      <c r="M632" s="13">
        <v>0.0</v>
      </c>
      <c r="N632" s="17">
        <v>0.0</v>
      </c>
      <c r="O632" s="13">
        <v>0.0</v>
      </c>
      <c r="P632" s="17">
        <v>0.0</v>
      </c>
      <c r="Q632" s="13">
        <v>0.0</v>
      </c>
      <c r="R632" s="17">
        <v>0.0</v>
      </c>
      <c r="S632" s="13">
        <v>0.0</v>
      </c>
      <c r="T632" s="17">
        <v>100.0</v>
      </c>
      <c r="U632" s="13">
        <v>150.88</v>
      </c>
    </row>
    <row r="633" spans="1:21">
      <c r="A633" s="6" t="s">
        <v>885</v>
      </c>
      <c r="B633" s="6" t="s">
        <v>885</v>
      </c>
      <c r="C633" s="6" t="s">
        <v>886</v>
      </c>
      <c r="D633" s="6" t="s">
        <v>27</v>
      </c>
      <c r="E633" s="6" t="s">
        <v>27</v>
      </c>
      <c r="F633" s="12">
        <f>SUM(F634,F635,F636,F637,F638,F639,F640,F641,F642,F643)</f>
        <v>1202.33</v>
      </c>
      <c r="G633" s="16">
        <f>IF($F$699=0,0,(F633/$F$699)*100)</f>
        <v>0.086281137030855</v>
      </c>
      <c r="H633" s="16" t="s">
        <v>27</v>
      </c>
      <c r="I633" s="12" t="s">
        <v>27</v>
      </c>
      <c r="J633" s="16" t="s">
        <v>27</v>
      </c>
      <c r="K633" s="12" t="s">
        <v>27</v>
      </c>
      <c r="L633" s="16" t="s">
        <v>27</v>
      </c>
      <c r="M633" s="12" t="s">
        <v>27</v>
      </c>
      <c r="N633" s="16" t="s">
        <v>27</v>
      </c>
      <c r="O633" s="12" t="s">
        <v>27</v>
      </c>
      <c r="P633" s="16" t="s">
        <v>27</v>
      </c>
      <c r="Q633" s="12" t="s">
        <v>27</v>
      </c>
      <c r="R633" s="16" t="s">
        <v>27</v>
      </c>
      <c r="S633" s="12" t="s">
        <v>27</v>
      </c>
      <c r="T633" s="16" t="s">
        <v>27</v>
      </c>
      <c r="U633" s="12" t="s">
        <v>27</v>
      </c>
    </row>
    <row r="634" spans="1:21">
      <c r="A634" s="7" t="s">
        <v>887</v>
      </c>
      <c r="B634" s="7" t="s">
        <v>59</v>
      </c>
      <c r="C634" s="7" t="s">
        <v>60</v>
      </c>
      <c r="D634" s="7" t="s">
        <v>42</v>
      </c>
      <c r="E634" s="7">
        <v>18.5</v>
      </c>
      <c r="F634" s="13">
        <v>40.92</v>
      </c>
      <c r="G634" s="17">
        <f>IF($F$699=0,0,(F634/$F$699)*100)</f>
        <v>0.0029364850975211</v>
      </c>
      <c r="H634" s="17">
        <v>100.0</v>
      </c>
      <c r="I634" s="13">
        <v>40.92</v>
      </c>
      <c r="J634" s="17">
        <v>0.0</v>
      </c>
      <c r="K634" s="13">
        <v>0.0</v>
      </c>
      <c r="L634" s="17">
        <v>0.0</v>
      </c>
      <c r="M634" s="13">
        <v>0.0</v>
      </c>
      <c r="N634" s="17">
        <v>0.0</v>
      </c>
      <c r="O634" s="13">
        <v>0.0</v>
      </c>
      <c r="P634" s="17">
        <v>0.0</v>
      </c>
      <c r="Q634" s="13">
        <v>0.0</v>
      </c>
      <c r="R634" s="17">
        <v>0.0</v>
      </c>
      <c r="S634" s="13">
        <v>0.0</v>
      </c>
      <c r="T634" s="17">
        <v>0.0</v>
      </c>
      <c r="U634" s="13">
        <v>0.0</v>
      </c>
    </row>
    <row r="635" spans="1:21">
      <c r="A635" s="7" t="s">
        <v>888</v>
      </c>
      <c r="B635" s="7" t="s">
        <v>809</v>
      </c>
      <c r="C635" s="7" t="s">
        <v>810</v>
      </c>
      <c r="D635" s="7" t="s">
        <v>35</v>
      </c>
      <c r="E635" s="7">
        <v>1.0</v>
      </c>
      <c r="F635" s="13">
        <v>108.3</v>
      </c>
      <c r="G635" s="17">
        <f>IF($F$699=0,0,(F635/$F$699)*100)</f>
        <v>0.0077717824061959</v>
      </c>
      <c r="H635" s="17">
        <v>0.0</v>
      </c>
      <c r="I635" s="13">
        <v>0.0</v>
      </c>
      <c r="J635" s="17">
        <v>0.0</v>
      </c>
      <c r="K635" s="13">
        <v>0.0</v>
      </c>
      <c r="L635" s="17">
        <v>0.0</v>
      </c>
      <c r="M635" s="13">
        <v>0.0</v>
      </c>
      <c r="N635" s="17">
        <v>0.0</v>
      </c>
      <c r="O635" s="13">
        <v>0.0</v>
      </c>
      <c r="P635" s="17">
        <v>0.0</v>
      </c>
      <c r="Q635" s="13">
        <v>0.0</v>
      </c>
      <c r="R635" s="17">
        <v>0.0</v>
      </c>
      <c r="S635" s="13">
        <v>0.0</v>
      </c>
      <c r="T635" s="17">
        <v>100.0</v>
      </c>
      <c r="U635" s="13">
        <v>108.3</v>
      </c>
    </row>
    <row r="636" spans="1:21">
      <c r="A636" s="7" t="s">
        <v>889</v>
      </c>
      <c r="B636" s="7" t="s">
        <v>68</v>
      </c>
      <c r="C636" s="7" t="s">
        <v>69</v>
      </c>
      <c r="D636" s="7" t="s">
        <v>42</v>
      </c>
      <c r="E636" s="7">
        <v>18.5</v>
      </c>
      <c r="F636" s="13">
        <v>100.8</v>
      </c>
      <c r="G636" s="17">
        <f>IF($F$699=0,0,(F636/$F$699)*100)</f>
        <v>0.0072335703282045</v>
      </c>
      <c r="H636" s="17">
        <v>100.0</v>
      </c>
      <c r="I636" s="13">
        <v>100.8</v>
      </c>
      <c r="J636" s="17">
        <v>0.0</v>
      </c>
      <c r="K636" s="13">
        <v>0.0</v>
      </c>
      <c r="L636" s="17">
        <v>0.0</v>
      </c>
      <c r="M636" s="13">
        <v>0.0</v>
      </c>
      <c r="N636" s="17">
        <v>0.0</v>
      </c>
      <c r="O636" s="13">
        <v>0.0</v>
      </c>
      <c r="P636" s="17">
        <v>0.0</v>
      </c>
      <c r="Q636" s="13">
        <v>0.0</v>
      </c>
      <c r="R636" s="17">
        <v>0.0</v>
      </c>
      <c r="S636" s="13">
        <v>0.0</v>
      </c>
      <c r="T636" s="17">
        <v>0.0</v>
      </c>
      <c r="U636" s="13">
        <v>0.0</v>
      </c>
    </row>
    <row r="637" spans="1:21">
      <c r="A637" s="7" t="s">
        <v>890</v>
      </c>
      <c r="B637" s="7" t="s">
        <v>618</v>
      </c>
      <c r="C637" s="7" t="s">
        <v>631</v>
      </c>
      <c r="D637" s="7" t="s">
        <v>42</v>
      </c>
      <c r="E637" s="7">
        <v>18.5</v>
      </c>
      <c r="F637" s="13">
        <v>311.52</v>
      </c>
      <c r="G637" s="17">
        <f>IF($F$699=0,0,(F637/$F$699)*100)</f>
        <v>0.022355176871451</v>
      </c>
      <c r="H637" s="17">
        <v>0.0</v>
      </c>
      <c r="I637" s="13">
        <v>0.0</v>
      </c>
      <c r="J637" s="17">
        <v>0.0</v>
      </c>
      <c r="K637" s="13">
        <v>0.0</v>
      </c>
      <c r="L637" s="17">
        <v>0.0</v>
      </c>
      <c r="M637" s="13">
        <v>0.0</v>
      </c>
      <c r="N637" s="17">
        <v>0.0</v>
      </c>
      <c r="O637" s="13">
        <v>0.0</v>
      </c>
      <c r="P637" s="17">
        <v>0.0</v>
      </c>
      <c r="Q637" s="13">
        <v>0.0</v>
      </c>
      <c r="R637" s="17">
        <v>0.0</v>
      </c>
      <c r="S637" s="13">
        <v>0.0</v>
      </c>
      <c r="T637" s="17">
        <v>100.0</v>
      </c>
      <c r="U637" s="13">
        <v>311.52</v>
      </c>
    </row>
    <row r="638" spans="1:21">
      <c r="A638" s="7" t="s">
        <v>891</v>
      </c>
      <c r="B638" s="7" t="s">
        <v>633</v>
      </c>
      <c r="C638" s="7" t="s">
        <v>634</v>
      </c>
      <c r="D638" s="7" t="s">
        <v>42</v>
      </c>
      <c r="E638" s="7">
        <v>2.2</v>
      </c>
      <c r="F638" s="13">
        <v>44.91</v>
      </c>
      <c r="G638" s="17">
        <f>IF($F$699=0,0,(F638/$F$699)*100)</f>
        <v>0.0032228139230126</v>
      </c>
      <c r="H638" s="17">
        <v>0.0</v>
      </c>
      <c r="I638" s="13">
        <v>0.0</v>
      </c>
      <c r="J638" s="17">
        <v>0.0</v>
      </c>
      <c r="K638" s="13">
        <v>0.0</v>
      </c>
      <c r="L638" s="17">
        <v>0.0</v>
      </c>
      <c r="M638" s="13">
        <v>0.0</v>
      </c>
      <c r="N638" s="17">
        <v>0.0</v>
      </c>
      <c r="O638" s="13">
        <v>0.0</v>
      </c>
      <c r="P638" s="17">
        <v>0.0</v>
      </c>
      <c r="Q638" s="13">
        <v>0.0</v>
      </c>
      <c r="R638" s="17">
        <v>0.0</v>
      </c>
      <c r="S638" s="13">
        <v>0.0</v>
      </c>
      <c r="T638" s="17">
        <v>100.0</v>
      </c>
      <c r="U638" s="13">
        <v>44.91</v>
      </c>
    </row>
    <row r="639" spans="1:21">
      <c r="A639" s="7" t="s">
        <v>892</v>
      </c>
      <c r="B639" s="7" t="s">
        <v>815</v>
      </c>
      <c r="C639" s="7" t="s">
        <v>816</v>
      </c>
      <c r="D639" s="7" t="s">
        <v>35</v>
      </c>
      <c r="E639" s="7">
        <v>1.0</v>
      </c>
      <c r="F639" s="13">
        <v>258.83</v>
      </c>
      <c r="G639" s="17">
        <f>IF($F$699=0,0,(F639/$F$699)*100)</f>
        <v>0.018574057619536</v>
      </c>
      <c r="H639" s="17">
        <v>0.0</v>
      </c>
      <c r="I639" s="13">
        <v>0.0</v>
      </c>
      <c r="J639" s="17">
        <v>0.0</v>
      </c>
      <c r="K639" s="13">
        <v>0.0</v>
      </c>
      <c r="L639" s="17">
        <v>0.0</v>
      </c>
      <c r="M639" s="13">
        <v>0.0</v>
      </c>
      <c r="N639" s="17">
        <v>0.0</v>
      </c>
      <c r="O639" s="13">
        <v>0.0</v>
      </c>
      <c r="P639" s="17">
        <v>0.0</v>
      </c>
      <c r="Q639" s="13">
        <v>0.0</v>
      </c>
      <c r="R639" s="17">
        <v>0.0</v>
      </c>
      <c r="S639" s="13">
        <v>0.0</v>
      </c>
      <c r="T639" s="17">
        <v>100.0</v>
      </c>
      <c r="U639" s="13">
        <v>258.83</v>
      </c>
    </row>
    <row r="640" spans="1:21">
      <c r="A640" s="7" t="s">
        <v>893</v>
      </c>
      <c r="B640" s="7" t="s">
        <v>786</v>
      </c>
      <c r="C640" s="7" t="s">
        <v>787</v>
      </c>
      <c r="D640" s="7" t="s">
        <v>35</v>
      </c>
      <c r="E640" s="7">
        <v>1.0</v>
      </c>
      <c r="F640" s="13">
        <v>97.17</v>
      </c>
      <c r="G640" s="17">
        <f>IF($F$699=0,0,(F640/$F$699)*100)</f>
        <v>0.0069730756824567</v>
      </c>
      <c r="H640" s="17">
        <v>0.0</v>
      </c>
      <c r="I640" s="13">
        <v>0.0</v>
      </c>
      <c r="J640" s="17">
        <v>0.0</v>
      </c>
      <c r="K640" s="13">
        <v>0.0</v>
      </c>
      <c r="L640" s="17">
        <v>0.0</v>
      </c>
      <c r="M640" s="13">
        <v>0.0</v>
      </c>
      <c r="N640" s="17">
        <v>0.0</v>
      </c>
      <c r="O640" s="13">
        <v>0.0</v>
      </c>
      <c r="P640" s="17">
        <v>0.0</v>
      </c>
      <c r="Q640" s="13">
        <v>0.0</v>
      </c>
      <c r="R640" s="17">
        <v>0.0</v>
      </c>
      <c r="S640" s="13">
        <v>0.0</v>
      </c>
      <c r="T640" s="17">
        <v>100.0</v>
      </c>
      <c r="U640" s="13">
        <v>97.17</v>
      </c>
    </row>
    <row r="641" spans="1:21">
      <c r="A641" s="7" t="s">
        <v>894</v>
      </c>
      <c r="B641" s="7" t="s">
        <v>689</v>
      </c>
      <c r="C641" s="7" t="s">
        <v>794</v>
      </c>
      <c r="D641" s="7" t="s">
        <v>42</v>
      </c>
      <c r="E641" s="7">
        <v>2.2</v>
      </c>
      <c r="F641" s="13">
        <v>15.2</v>
      </c>
      <c r="G641" s="17">
        <f>IF($F$699=0,0,(F641/$F$699)*100)</f>
        <v>0.0010907764780626</v>
      </c>
      <c r="H641" s="17">
        <v>0.0</v>
      </c>
      <c r="I641" s="13">
        <v>0.0</v>
      </c>
      <c r="J641" s="17">
        <v>0.0</v>
      </c>
      <c r="K641" s="13">
        <v>0.0</v>
      </c>
      <c r="L641" s="17">
        <v>0.0</v>
      </c>
      <c r="M641" s="13">
        <v>0.0</v>
      </c>
      <c r="N641" s="17">
        <v>0.0</v>
      </c>
      <c r="O641" s="13">
        <v>0.0</v>
      </c>
      <c r="P641" s="17">
        <v>0.0</v>
      </c>
      <c r="Q641" s="13">
        <v>0.0</v>
      </c>
      <c r="R641" s="17">
        <v>0.0</v>
      </c>
      <c r="S641" s="13">
        <v>0.0</v>
      </c>
      <c r="T641" s="17">
        <v>100.0</v>
      </c>
      <c r="U641" s="13">
        <v>15.2</v>
      </c>
    </row>
    <row r="642" spans="1:21">
      <c r="A642" s="7" t="s">
        <v>895</v>
      </c>
      <c r="B642" s="7" t="s">
        <v>670</v>
      </c>
      <c r="C642" s="7" t="s">
        <v>796</v>
      </c>
      <c r="D642" s="7" t="s">
        <v>42</v>
      </c>
      <c r="E642" s="7">
        <v>20.7</v>
      </c>
      <c r="F642" s="13">
        <v>140.15</v>
      </c>
      <c r="G642" s="17">
        <f>IF($F$699=0,0,(F642/$F$699)*100)</f>
        <v>0.010057389697399</v>
      </c>
      <c r="H642" s="17">
        <v>0.0</v>
      </c>
      <c r="I642" s="13">
        <v>0.0</v>
      </c>
      <c r="J642" s="17">
        <v>0.0</v>
      </c>
      <c r="K642" s="13">
        <v>0.0</v>
      </c>
      <c r="L642" s="17">
        <v>0.0</v>
      </c>
      <c r="M642" s="13">
        <v>0.0</v>
      </c>
      <c r="N642" s="17">
        <v>0.0</v>
      </c>
      <c r="O642" s="13">
        <v>0.0</v>
      </c>
      <c r="P642" s="17">
        <v>0.0</v>
      </c>
      <c r="Q642" s="13">
        <v>0.0</v>
      </c>
      <c r="R642" s="17">
        <v>0.0</v>
      </c>
      <c r="S642" s="13">
        <v>0.0</v>
      </c>
      <c r="T642" s="17">
        <v>100.0</v>
      </c>
      <c r="U642" s="13">
        <v>140.15</v>
      </c>
    </row>
    <row r="643" spans="1:21">
      <c r="A643" s="7" t="s">
        <v>896</v>
      </c>
      <c r="B643" s="7" t="s">
        <v>667</v>
      </c>
      <c r="C643" s="7" t="s">
        <v>798</v>
      </c>
      <c r="D643" s="7" t="s">
        <v>42</v>
      </c>
      <c r="E643" s="7">
        <v>6.4</v>
      </c>
      <c r="F643" s="13">
        <v>84.53</v>
      </c>
      <c r="G643" s="17">
        <f>IF($F$699=0,0,(F643/$F$699)*100)</f>
        <v>0.0060660089270152</v>
      </c>
      <c r="H643" s="17">
        <v>0.0</v>
      </c>
      <c r="I643" s="13">
        <v>0.0</v>
      </c>
      <c r="J643" s="17">
        <v>0.0</v>
      </c>
      <c r="K643" s="13">
        <v>0.0</v>
      </c>
      <c r="L643" s="17">
        <v>0.0</v>
      </c>
      <c r="M643" s="13">
        <v>0.0</v>
      </c>
      <c r="N643" s="17">
        <v>0.0</v>
      </c>
      <c r="O643" s="13">
        <v>0.0</v>
      </c>
      <c r="P643" s="17">
        <v>0.0</v>
      </c>
      <c r="Q643" s="13">
        <v>0.0</v>
      </c>
      <c r="R643" s="17">
        <v>0.0</v>
      </c>
      <c r="S643" s="13">
        <v>0.0</v>
      </c>
      <c r="T643" s="17">
        <v>100.0</v>
      </c>
      <c r="U643" s="13">
        <v>84.53</v>
      </c>
    </row>
    <row r="644" spans="1:21">
      <c r="A644" s="6" t="s">
        <v>897</v>
      </c>
      <c r="B644" s="6" t="s">
        <v>897</v>
      </c>
      <c r="C644" s="6" t="s">
        <v>898</v>
      </c>
      <c r="D644" s="6" t="s">
        <v>27</v>
      </c>
      <c r="E644" s="6" t="s">
        <v>27</v>
      </c>
      <c r="F644" s="12">
        <f>SUM(F645,F646,F647,F648,F649,F650,F651,F652,F653,F654)</f>
        <v>1079.62</v>
      </c>
      <c r="G644" s="16">
        <f>IF($F$699=0,0,(F644/$F$699)*100)</f>
        <v>0.077475269818811</v>
      </c>
      <c r="H644" s="16" t="s">
        <v>27</v>
      </c>
      <c r="I644" s="12" t="s">
        <v>27</v>
      </c>
      <c r="J644" s="16" t="s">
        <v>27</v>
      </c>
      <c r="K644" s="12" t="s">
        <v>27</v>
      </c>
      <c r="L644" s="16" t="s">
        <v>27</v>
      </c>
      <c r="M644" s="12" t="s">
        <v>27</v>
      </c>
      <c r="N644" s="16" t="s">
        <v>27</v>
      </c>
      <c r="O644" s="12" t="s">
        <v>27</v>
      </c>
      <c r="P644" s="16" t="s">
        <v>27</v>
      </c>
      <c r="Q644" s="12" t="s">
        <v>27</v>
      </c>
      <c r="R644" s="16" t="s">
        <v>27</v>
      </c>
      <c r="S644" s="12" t="s">
        <v>27</v>
      </c>
      <c r="T644" s="16" t="s">
        <v>27</v>
      </c>
      <c r="U644" s="12" t="s">
        <v>27</v>
      </c>
    </row>
    <row r="645" spans="1:21">
      <c r="A645" s="7" t="s">
        <v>899</v>
      </c>
      <c r="B645" s="7" t="s">
        <v>59</v>
      </c>
      <c r="C645" s="7" t="s">
        <v>60</v>
      </c>
      <c r="D645" s="7" t="s">
        <v>42</v>
      </c>
      <c r="E645" s="7">
        <v>15.75</v>
      </c>
      <c r="F645" s="13">
        <v>34.84</v>
      </c>
      <c r="G645" s="17">
        <f>IF($F$699=0,0,(F645/$F$699)*100)</f>
        <v>0.0025001745062961</v>
      </c>
      <c r="H645" s="17">
        <v>100.0</v>
      </c>
      <c r="I645" s="13">
        <v>34.84</v>
      </c>
      <c r="J645" s="17">
        <v>0.0</v>
      </c>
      <c r="K645" s="13">
        <v>0.0</v>
      </c>
      <c r="L645" s="17">
        <v>0.0</v>
      </c>
      <c r="M645" s="13">
        <v>0.0</v>
      </c>
      <c r="N645" s="17">
        <v>0.0</v>
      </c>
      <c r="O645" s="13">
        <v>0.0</v>
      </c>
      <c r="P645" s="17">
        <v>0.0</v>
      </c>
      <c r="Q645" s="13">
        <v>0.0</v>
      </c>
      <c r="R645" s="17">
        <v>0.0</v>
      </c>
      <c r="S645" s="13">
        <v>0.0</v>
      </c>
      <c r="T645" s="17">
        <v>0.0</v>
      </c>
      <c r="U645" s="13">
        <v>0.0</v>
      </c>
    </row>
    <row r="646" spans="1:21">
      <c r="A646" s="7" t="s">
        <v>900</v>
      </c>
      <c r="B646" s="7" t="s">
        <v>809</v>
      </c>
      <c r="C646" s="7" t="s">
        <v>810</v>
      </c>
      <c r="D646" s="7" t="s">
        <v>35</v>
      </c>
      <c r="E646" s="7">
        <v>1.0</v>
      </c>
      <c r="F646" s="13">
        <v>108.3</v>
      </c>
      <c r="G646" s="17">
        <f>IF($F$699=0,0,(F646/$F$699)*100)</f>
        <v>0.0077717824061959</v>
      </c>
      <c r="H646" s="17">
        <v>0.0</v>
      </c>
      <c r="I646" s="13">
        <v>0.0</v>
      </c>
      <c r="J646" s="17">
        <v>0.0</v>
      </c>
      <c r="K646" s="13">
        <v>0.0</v>
      </c>
      <c r="L646" s="17">
        <v>0.0</v>
      </c>
      <c r="M646" s="13">
        <v>0.0</v>
      </c>
      <c r="N646" s="17">
        <v>0.0</v>
      </c>
      <c r="O646" s="13">
        <v>0.0</v>
      </c>
      <c r="P646" s="17">
        <v>0.0</v>
      </c>
      <c r="Q646" s="13">
        <v>0.0</v>
      </c>
      <c r="R646" s="17">
        <v>0.0</v>
      </c>
      <c r="S646" s="13">
        <v>0.0</v>
      </c>
      <c r="T646" s="17">
        <v>100.0</v>
      </c>
      <c r="U646" s="13">
        <v>108.3</v>
      </c>
    </row>
    <row r="647" spans="1:21">
      <c r="A647" s="7" t="s">
        <v>901</v>
      </c>
      <c r="B647" s="7" t="s">
        <v>68</v>
      </c>
      <c r="C647" s="7" t="s">
        <v>69</v>
      </c>
      <c r="D647" s="7" t="s">
        <v>42</v>
      </c>
      <c r="E647" s="7">
        <v>15.75</v>
      </c>
      <c r="F647" s="13">
        <v>85.81</v>
      </c>
      <c r="G647" s="17">
        <f>IF($F$699=0,0,(F647/$F$699)*100)</f>
        <v>0.0061578637883257</v>
      </c>
      <c r="H647" s="17">
        <v>100.0</v>
      </c>
      <c r="I647" s="13">
        <v>85.81</v>
      </c>
      <c r="J647" s="17">
        <v>0.0</v>
      </c>
      <c r="K647" s="13">
        <v>0.0</v>
      </c>
      <c r="L647" s="17">
        <v>0.0</v>
      </c>
      <c r="M647" s="13">
        <v>0.0</v>
      </c>
      <c r="N647" s="17">
        <v>0.0</v>
      </c>
      <c r="O647" s="13">
        <v>0.0</v>
      </c>
      <c r="P647" s="17">
        <v>0.0</v>
      </c>
      <c r="Q647" s="13">
        <v>0.0</v>
      </c>
      <c r="R647" s="17">
        <v>0.0</v>
      </c>
      <c r="S647" s="13">
        <v>0.0</v>
      </c>
      <c r="T647" s="17">
        <v>0.0</v>
      </c>
      <c r="U647" s="13">
        <v>0.0</v>
      </c>
    </row>
    <row r="648" spans="1:21">
      <c r="A648" s="7" t="s">
        <v>902</v>
      </c>
      <c r="B648" s="7" t="s">
        <v>618</v>
      </c>
      <c r="C648" s="7" t="s">
        <v>631</v>
      </c>
      <c r="D648" s="7" t="s">
        <v>42</v>
      </c>
      <c r="E648" s="7">
        <v>15.75</v>
      </c>
      <c r="F648" s="13">
        <v>265.22</v>
      </c>
      <c r="G648" s="17">
        <f>IF($F$699=0,0,(F648/$F$699)*100)</f>
        <v>0.019032614309984</v>
      </c>
      <c r="H648" s="17">
        <v>0.0</v>
      </c>
      <c r="I648" s="13">
        <v>0.0</v>
      </c>
      <c r="J648" s="17">
        <v>0.0</v>
      </c>
      <c r="K648" s="13">
        <v>0.0</v>
      </c>
      <c r="L648" s="17">
        <v>0.0</v>
      </c>
      <c r="M648" s="13">
        <v>0.0</v>
      </c>
      <c r="N648" s="17">
        <v>0.0</v>
      </c>
      <c r="O648" s="13">
        <v>0.0</v>
      </c>
      <c r="P648" s="17">
        <v>0.0</v>
      </c>
      <c r="Q648" s="13">
        <v>0.0</v>
      </c>
      <c r="R648" s="17">
        <v>0.0</v>
      </c>
      <c r="S648" s="13">
        <v>0.0</v>
      </c>
      <c r="T648" s="17">
        <v>100.0</v>
      </c>
      <c r="U648" s="13">
        <v>265.22</v>
      </c>
    </row>
    <row r="649" spans="1:21">
      <c r="A649" s="7" t="s">
        <v>903</v>
      </c>
      <c r="B649" s="7" t="s">
        <v>633</v>
      </c>
      <c r="C649" s="7" t="s">
        <v>634</v>
      </c>
      <c r="D649" s="7" t="s">
        <v>42</v>
      </c>
      <c r="E649" s="7">
        <v>2.2</v>
      </c>
      <c r="F649" s="13">
        <v>44.91</v>
      </c>
      <c r="G649" s="17">
        <f>IF($F$699=0,0,(F649/$F$699)*100)</f>
        <v>0.0032228139230126</v>
      </c>
      <c r="H649" s="17">
        <v>0.0</v>
      </c>
      <c r="I649" s="13">
        <v>0.0</v>
      </c>
      <c r="J649" s="17">
        <v>0.0</v>
      </c>
      <c r="K649" s="13">
        <v>0.0</v>
      </c>
      <c r="L649" s="17">
        <v>0.0</v>
      </c>
      <c r="M649" s="13">
        <v>0.0</v>
      </c>
      <c r="N649" s="17">
        <v>0.0</v>
      </c>
      <c r="O649" s="13">
        <v>0.0</v>
      </c>
      <c r="P649" s="17">
        <v>0.0</v>
      </c>
      <c r="Q649" s="13">
        <v>0.0</v>
      </c>
      <c r="R649" s="17">
        <v>0.0</v>
      </c>
      <c r="S649" s="13">
        <v>0.0</v>
      </c>
      <c r="T649" s="17">
        <v>100.0</v>
      </c>
      <c r="U649" s="13">
        <v>44.91</v>
      </c>
    </row>
    <row r="650" spans="1:21">
      <c r="A650" s="7" t="s">
        <v>904</v>
      </c>
      <c r="B650" s="7" t="s">
        <v>815</v>
      </c>
      <c r="C650" s="7" t="s">
        <v>816</v>
      </c>
      <c r="D650" s="7" t="s">
        <v>35</v>
      </c>
      <c r="E650" s="7">
        <v>1.0</v>
      </c>
      <c r="F650" s="13">
        <v>258.83</v>
      </c>
      <c r="G650" s="17">
        <f>IF($F$699=0,0,(F650/$F$699)*100)</f>
        <v>0.018574057619536</v>
      </c>
      <c r="H650" s="17">
        <v>0.0</v>
      </c>
      <c r="I650" s="13">
        <v>0.0</v>
      </c>
      <c r="J650" s="17">
        <v>0.0</v>
      </c>
      <c r="K650" s="13">
        <v>0.0</v>
      </c>
      <c r="L650" s="17">
        <v>0.0</v>
      </c>
      <c r="M650" s="13">
        <v>0.0</v>
      </c>
      <c r="N650" s="17">
        <v>0.0</v>
      </c>
      <c r="O650" s="13">
        <v>0.0</v>
      </c>
      <c r="P650" s="17">
        <v>0.0</v>
      </c>
      <c r="Q650" s="13">
        <v>0.0</v>
      </c>
      <c r="R650" s="17">
        <v>0.0</v>
      </c>
      <c r="S650" s="13">
        <v>0.0</v>
      </c>
      <c r="T650" s="17">
        <v>100.0</v>
      </c>
      <c r="U650" s="13">
        <v>258.83</v>
      </c>
    </row>
    <row r="651" spans="1:21">
      <c r="A651" s="7" t="s">
        <v>905</v>
      </c>
      <c r="B651" s="7" t="s">
        <v>786</v>
      </c>
      <c r="C651" s="7" t="s">
        <v>787</v>
      </c>
      <c r="D651" s="7" t="s">
        <v>35</v>
      </c>
      <c r="E651" s="7">
        <v>1.0</v>
      </c>
      <c r="F651" s="13">
        <v>97.17</v>
      </c>
      <c r="G651" s="17">
        <f>IF($F$699=0,0,(F651/$F$699)*100)</f>
        <v>0.0069730756824567</v>
      </c>
      <c r="H651" s="17">
        <v>0.0</v>
      </c>
      <c r="I651" s="13">
        <v>0.0</v>
      </c>
      <c r="J651" s="17">
        <v>0.0</v>
      </c>
      <c r="K651" s="13">
        <v>0.0</v>
      </c>
      <c r="L651" s="17">
        <v>0.0</v>
      </c>
      <c r="M651" s="13">
        <v>0.0</v>
      </c>
      <c r="N651" s="17">
        <v>0.0</v>
      </c>
      <c r="O651" s="13">
        <v>0.0</v>
      </c>
      <c r="P651" s="17">
        <v>0.0</v>
      </c>
      <c r="Q651" s="13">
        <v>0.0</v>
      </c>
      <c r="R651" s="17">
        <v>0.0</v>
      </c>
      <c r="S651" s="13">
        <v>0.0</v>
      </c>
      <c r="T651" s="17">
        <v>100.0</v>
      </c>
      <c r="U651" s="13">
        <v>97.17</v>
      </c>
    </row>
    <row r="652" spans="1:21">
      <c r="A652" s="7" t="s">
        <v>906</v>
      </c>
      <c r="B652" s="7" t="s">
        <v>689</v>
      </c>
      <c r="C652" s="7" t="s">
        <v>794</v>
      </c>
      <c r="D652" s="7" t="s">
        <v>42</v>
      </c>
      <c r="E652" s="7">
        <v>2.2</v>
      </c>
      <c r="F652" s="13">
        <v>15.2</v>
      </c>
      <c r="G652" s="17">
        <f>IF($F$699=0,0,(F652/$F$699)*100)</f>
        <v>0.0010907764780626</v>
      </c>
      <c r="H652" s="17">
        <v>0.0</v>
      </c>
      <c r="I652" s="13">
        <v>0.0</v>
      </c>
      <c r="J652" s="17">
        <v>0.0</v>
      </c>
      <c r="K652" s="13">
        <v>0.0</v>
      </c>
      <c r="L652" s="17">
        <v>0.0</v>
      </c>
      <c r="M652" s="13">
        <v>0.0</v>
      </c>
      <c r="N652" s="17">
        <v>0.0</v>
      </c>
      <c r="O652" s="13">
        <v>0.0</v>
      </c>
      <c r="P652" s="17">
        <v>0.0</v>
      </c>
      <c r="Q652" s="13">
        <v>0.0</v>
      </c>
      <c r="R652" s="17">
        <v>0.0</v>
      </c>
      <c r="S652" s="13">
        <v>0.0</v>
      </c>
      <c r="T652" s="17">
        <v>100.0</v>
      </c>
      <c r="U652" s="13">
        <v>15.2</v>
      </c>
    </row>
    <row r="653" spans="1:21">
      <c r="A653" s="7" t="s">
        <v>907</v>
      </c>
      <c r="B653" s="7" t="s">
        <v>670</v>
      </c>
      <c r="C653" s="7" t="s">
        <v>796</v>
      </c>
      <c r="D653" s="7" t="s">
        <v>42</v>
      </c>
      <c r="E653" s="7">
        <v>17.95</v>
      </c>
      <c r="F653" s="13">
        <v>121.53</v>
      </c>
      <c r="G653" s="17">
        <f>IF($F$699=0,0,(F653/$F$699)*100)</f>
        <v>0.0087211885117728</v>
      </c>
      <c r="H653" s="17">
        <v>0.0</v>
      </c>
      <c r="I653" s="13">
        <v>0.0</v>
      </c>
      <c r="J653" s="17">
        <v>0.0</v>
      </c>
      <c r="K653" s="13">
        <v>0.0</v>
      </c>
      <c r="L653" s="17">
        <v>0.0</v>
      </c>
      <c r="M653" s="13">
        <v>0.0</v>
      </c>
      <c r="N653" s="17">
        <v>0.0</v>
      </c>
      <c r="O653" s="13">
        <v>0.0</v>
      </c>
      <c r="P653" s="17">
        <v>0.0</v>
      </c>
      <c r="Q653" s="13">
        <v>0.0</v>
      </c>
      <c r="R653" s="17">
        <v>0.0</v>
      </c>
      <c r="S653" s="13">
        <v>0.0</v>
      </c>
      <c r="T653" s="17">
        <v>100.0</v>
      </c>
      <c r="U653" s="13">
        <v>121.53</v>
      </c>
    </row>
    <row r="654" spans="1:21">
      <c r="A654" s="7" t="s">
        <v>908</v>
      </c>
      <c r="B654" s="7" t="s">
        <v>667</v>
      </c>
      <c r="C654" s="7" t="s">
        <v>798</v>
      </c>
      <c r="D654" s="7" t="s">
        <v>42</v>
      </c>
      <c r="E654" s="7">
        <v>3.62</v>
      </c>
      <c r="F654" s="13">
        <v>47.81</v>
      </c>
      <c r="G654" s="17">
        <f>IF($F$699=0,0,(F654/$F$699)*100)</f>
        <v>0.0034309225931692</v>
      </c>
      <c r="H654" s="17">
        <v>0.0</v>
      </c>
      <c r="I654" s="13">
        <v>0.0</v>
      </c>
      <c r="J654" s="17">
        <v>0.0</v>
      </c>
      <c r="K654" s="13">
        <v>0.0</v>
      </c>
      <c r="L654" s="17">
        <v>0.0</v>
      </c>
      <c r="M654" s="13">
        <v>0.0</v>
      </c>
      <c r="N654" s="17">
        <v>0.0</v>
      </c>
      <c r="O654" s="13">
        <v>0.0</v>
      </c>
      <c r="P654" s="17">
        <v>0.0</v>
      </c>
      <c r="Q654" s="13">
        <v>0.0</v>
      </c>
      <c r="R654" s="17">
        <v>0.0</v>
      </c>
      <c r="S654" s="13">
        <v>0.0</v>
      </c>
      <c r="T654" s="17">
        <v>100.0</v>
      </c>
      <c r="U654" s="13">
        <v>47.81</v>
      </c>
    </row>
    <row r="655" spans="1:21">
      <c r="A655" s="6" t="s">
        <v>909</v>
      </c>
      <c r="B655" s="6" t="s">
        <v>909</v>
      </c>
      <c r="C655" s="6" t="s">
        <v>910</v>
      </c>
      <c r="D655" s="6" t="s">
        <v>27</v>
      </c>
      <c r="E655" s="6" t="s">
        <v>27</v>
      </c>
      <c r="F655" s="12">
        <f>SUM(F656,F657,F658,F659,F660,F661,F662,F663,F664,F665)</f>
        <v>1202.33</v>
      </c>
      <c r="G655" s="16">
        <f>IF($F$699=0,0,(F655/$F$699)*100)</f>
        <v>0.086281137030855</v>
      </c>
      <c r="H655" s="16" t="s">
        <v>27</v>
      </c>
      <c r="I655" s="12" t="s">
        <v>27</v>
      </c>
      <c r="J655" s="16" t="s">
        <v>27</v>
      </c>
      <c r="K655" s="12" t="s">
        <v>27</v>
      </c>
      <c r="L655" s="16" t="s">
        <v>27</v>
      </c>
      <c r="M655" s="12" t="s">
        <v>27</v>
      </c>
      <c r="N655" s="16" t="s">
        <v>27</v>
      </c>
      <c r="O655" s="12" t="s">
        <v>27</v>
      </c>
      <c r="P655" s="16" t="s">
        <v>27</v>
      </c>
      <c r="Q655" s="12" t="s">
        <v>27</v>
      </c>
      <c r="R655" s="16" t="s">
        <v>27</v>
      </c>
      <c r="S655" s="12" t="s">
        <v>27</v>
      </c>
      <c r="T655" s="16" t="s">
        <v>27</v>
      </c>
      <c r="U655" s="12" t="s">
        <v>27</v>
      </c>
    </row>
    <row r="656" spans="1:21">
      <c r="A656" s="7" t="s">
        <v>911</v>
      </c>
      <c r="B656" s="7" t="s">
        <v>59</v>
      </c>
      <c r="C656" s="7" t="s">
        <v>60</v>
      </c>
      <c r="D656" s="7" t="s">
        <v>42</v>
      </c>
      <c r="E656" s="7">
        <v>18.5</v>
      </c>
      <c r="F656" s="13">
        <v>40.92</v>
      </c>
      <c r="G656" s="17">
        <f>IF($F$699=0,0,(F656/$F$699)*100)</f>
        <v>0.0029364850975211</v>
      </c>
      <c r="H656" s="17">
        <v>100.0</v>
      </c>
      <c r="I656" s="13">
        <v>40.92</v>
      </c>
      <c r="J656" s="17">
        <v>0.0</v>
      </c>
      <c r="K656" s="13">
        <v>0.0</v>
      </c>
      <c r="L656" s="17">
        <v>0.0</v>
      </c>
      <c r="M656" s="13">
        <v>0.0</v>
      </c>
      <c r="N656" s="17">
        <v>0.0</v>
      </c>
      <c r="O656" s="13">
        <v>0.0</v>
      </c>
      <c r="P656" s="17">
        <v>0.0</v>
      </c>
      <c r="Q656" s="13">
        <v>0.0</v>
      </c>
      <c r="R656" s="17">
        <v>0.0</v>
      </c>
      <c r="S656" s="13">
        <v>0.0</v>
      </c>
      <c r="T656" s="17">
        <v>0.0</v>
      </c>
      <c r="U656" s="13">
        <v>0.0</v>
      </c>
    </row>
    <row r="657" spans="1:21">
      <c r="A657" s="7" t="s">
        <v>912</v>
      </c>
      <c r="B657" s="7" t="s">
        <v>809</v>
      </c>
      <c r="C657" s="7" t="s">
        <v>810</v>
      </c>
      <c r="D657" s="7" t="s">
        <v>35</v>
      </c>
      <c r="E657" s="7">
        <v>1.0</v>
      </c>
      <c r="F657" s="13">
        <v>108.3</v>
      </c>
      <c r="G657" s="17">
        <f>IF($F$699=0,0,(F657/$F$699)*100)</f>
        <v>0.0077717824061959</v>
      </c>
      <c r="H657" s="17">
        <v>0.0</v>
      </c>
      <c r="I657" s="13">
        <v>0.0</v>
      </c>
      <c r="J657" s="17">
        <v>0.0</v>
      </c>
      <c r="K657" s="13">
        <v>0.0</v>
      </c>
      <c r="L657" s="17">
        <v>0.0</v>
      </c>
      <c r="M657" s="13">
        <v>0.0</v>
      </c>
      <c r="N657" s="17">
        <v>0.0</v>
      </c>
      <c r="O657" s="13">
        <v>0.0</v>
      </c>
      <c r="P657" s="17">
        <v>0.0</v>
      </c>
      <c r="Q657" s="13">
        <v>0.0</v>
      </c>
      <c r="R657" s="17">
        <v>0.0</v>
      </c>
      <c r="S657" s="13">
        <v>0.0</v>
      </c>
      <c r="T657" s="17">
        <v>100.0</v>
      </c>
      <c r="U657" s="13">
        <v>108.3</v>
      </c>
    </row>
    <row r="658" spans="1:21">
      <c r="A658" s="7" t="s">
        <v>913</v>
      </c>
      <c r="B658" s="7" t="s">
        <v>68</v>
      </c>
      <c r="C658" s="7" t="s">
        <v>69</v>
      </c>
      <c r="D658" s="7" t="s">
        <v>42</v>
      </c>
      <c r="E658" s="7">
        <v>18.5</v>
      </c>
      <c r="F658" s="13">
        <v>100.8</v>
      </c>
      <c r="G658" s="17">
        <f>IF($F$699=0,0,(F658/$F$699)*100)</f>
        <v>0.0072335703282045</v>
      </c>
      <c r="H658" s="17">
        <v>100.0</v>
      </c>
      <c r="I658" s="13">
        <v>100.8</v>
      </c>
      <c r="J658" s="17">
        <v>0.0</v>
      </c>
      <c r="K658" s="13">
        <v>0.0</v>
      </c>
      <c r="L658" s="17">
        <v>0.0</v>
      </c>
      <c r="M658" s="13">
        <v>0.0</v>
      </c>
      <c r="N658" s="17">
        <v>0.0</v>
      </c>
      <c r="O658" s="13">
        <v>0.0</v>
      </c>
      <c r="P658" s="17">
        <v>0.0</v>
      </c>
      <c r="Q658" s="13">
        <v>0.0</v>
      </c>
      <c r="R658" s="17">
        <v>0.0</v>
      </c>
      <c r="S658" s="13">
        <v>0.0</v>
      </c>
      <c r="T658" s="17">
        <v>0.0</v>
      </c>
      <c r="U658" s="13">
        <v>0.0</v>
      </c>
    </row>
    <row r="659" spans="1:21">
      <c r="A659" s="7" t="s">
        <v>914</v>
      </c>
      <c r="B659" s="7" t="s">
        <v>618</v>
      </c>
      <c r="C659" s="7" t="s">
        <v>631</v>
      </c>
      <c r="D659" s="7" t="s">
        <v>42</v>
      </c>
      <c r="E659" s="7">
        <v>18.5</v>
      </c>
      <c r="F659" s="13">
        <v>311.52</v>
      </c>
      <c r="G659" s="17">
        <f>IF($F$699=0,0,(F659/$F$699)*100)</f>
        <v>0.022355176871451</v>
      </c>
      <c r="H659" s="17">
        <v>0.0</v>
      </c>
      <c r="I659" s="13">
        <v>0.0</v>
      </c>
      <c r="J659" s="17">
        <v>0.0</v>
      </c>
      <c r="K659" s="13">
        <v>0.0</v>
      </c>
      <c r="L659" s="17">
        <v>0.0</v>
      </c>
      <c r="M659" s="13">
        <v>0.0</v>
      </c>
      <c r="N659" s="17">
        <v>0.0</v>
      </c>
      <c r="O659" s="13">
        <v>0.0</v>
      </c>
      <c r="P659" s="17">
        <v>0.0</v>
      </c>
      <c r="Q659" s="13">
        <v>0.0</v>
      </c>
      <c r="R659" s="17">
        <v>0.0</v>
      </c>
      <c r="S659" s="13">
        <v>0.0</v>
      </c>
      <c r="T659" s="17">
        <v>100.0</v>
      </c>
      <c r="U659" s="13">
        <v>311.52</v>
      </c>
    </row>
    <row r="660" spans="1:21">
      <c r="A660" s="7" t="s">
        <v>915</v>
      </c>
      <c r="B660" s="7" t="s">
        <v>633</v>
      </c>
      <c r="C660" s="7" t="s">
        <v>634</v>
      </c>
      <c r="D660" s="7" t="s">
        <v>42</v>
      </c>
      <c r="E660" s="7">
        <v>2.2</v>
      </c>
      <c r="F660" s="13">
        <v>44.91</v>
      </c>
      <c r="G660" s="17">
        <f>IF($F$699=0,0,(F660/$F$699)*100)</f>
        <v>0.0032228139230126</v>
      </c>
      <c r="H660" s="17">
        <v>0.0</v>
      </c>
      <c r="I660" s="13">
        <v>0.0</v>
      </c>
      <c r="J660" s="17">
        <v>0.0</v>
      </c>
      <c r="K660" s="13">
        <v>0.0</v>
      </c>
      <c r="L660" s="17">
        <v>0.0</v>
      </c>
      <c r="M660" s="13">
        <v>0.0</v>
      </c>
      <c r="N660" s="17">
        <v>0.0</v>
      </c>
      <c r="O660" s="13">
        <v>0.0</v>
      </c>
      <c r="P660" s="17">
        <v>0.0</v>
      </c>
      <c r="Q660" s="13">
        <v>0.0</v>
      </c>
      <c r="R660" s="17">
        <v>0.0</v>
      </c>
      <c r="S660" s="13">
        <v>0.0</v>
      </c>
      <c r="T660" s="17">
        <v>100.0</v>
      </c>
      <c r="U660" s="13">
        <v>44.91</v>
      </c>
    </row>
    <row r="661" spans="1:21">
      <c r="A661" s="7" t="s">
        <v>916</v>
      </c>
      <c r="B661" s="7" t="s">
        <v>815</v>
      </c>
      <c r="C661" s="7" t="s">
        <v>816</v>
      </c>
      <c r="D661" s="7" t="s">
        <v>35</v>
      </c>
      <c r="E661" s="7">
        <v>1.0</v>
      </c>
      <c r="F661" s="13">
        <v>258.83</v>
      </c>
      <c r="G661" s="17">
        <f>IF($F$699=0,0,(F661/$F$699)*100)</f>
        <v>0.018574057619536</v>
      </c>
      <c r="H661" s="17">
        <v>0.0</v>
      </c>
      <c r="I661" s="13">
        <v>0.0</v>
      </c>
      <c r="J661" s="17">
        <v>0.0</v>
      </c>
      <c r="K661" s="13">
        <v>0.0</v>
      </c>
      <c r="L661" s="17">
        <v>0.0</v>
      </c>
      <c r="M661" s="13">
        <v>0.0</v>
      </c>
      <c r="N661" s="17">
        <v>0.0</v>
      </c>
      <c r="O661" s="13">
        <v>0.0</v>
      </c>
      <c r="P661" s="17">
        <v>0.0</v>
      </c>
      <c r="Q661" s="13">
        <v>0.0</v>
      </c>
      <c r="R661" s="17">
        <v>0.0</v>
      </c>
      <c r="S661" s="13">
        <v>0.0</v>
      </c>
      <c r="T661" s="17">
        <v>100.0</v>
      </c>
      <c r="U661" s="13">
        <v>258.83</v>
      </c>
    </row>
    <row r="662" spans="1:21">
      <c r="A662" s="7" t="s">
        <v>917</v>
      </c>
      <c r="B662" s="7" t="s">
        <v>786</v>
      </c>
      <c r="C662" s="7" t="s">
        <v>787</v>
      </c>
      <c r="D662" s="7" t="s">
        <v>35</v>
      </c>
      <c r="E662" s="7">
        <v>1.0</v>
      </c>
      <c r="F662" s="13">
        <v>97.17</v>
      </c>
      <c r="G662" s="17">
        <f>IF($F$699=0,0,(F662/$F$699)*100)</f>
        <v>0.0069730756824567</v>
      </c>
      <c r="H662" s="17">
        <v>0.0</v>
      </c>
      <c r="I662" s="13">
        <v>0.0</v>
      </c>
      <c r="J662" s="17">
        <v>0.0</v>
      </c>
      <c r="K662" s="13">
        <v>0.0</v>
      </c>
      <c r="L662" s="17">
        <v>0.0</v>
      </c>
      <c r="M662" s="13">
        <v>0.0</v>
      </c>
      <c r="N662" s="17">
        <v>0.0</v>
      </c>
      <c r="O662" s="13">
        <v>0.0</v>
      </c>
      <c r="P662" s="17">
        <v>0.0</v>
      </c>
      <c r="Q662" s="13">
        <v>0.0</v>
      </c>
      <c r="R662" s="17">
        <v>0.0</v>
      </c>
      <c r="S662" s="13">
        <v>0.0</v>
      </c>
      <c r="T662" s="17">
        <v>100.0</v>
      </c>
      <c r="U662" s="13">
        <v>97.17</v>
      </c>
    </row>
    <row r="663" spans="1:21">
      <c r="A663" s="7" t="s">
        <v>918</v>
      </c>
      <c r="B663" s="7" t="s">
        <v>689</v>
      </c>
      <c r="C663" s="7" t="s">
        <v>794</v>
      </c>
      <c r="D663" s="7" t="s">
        <v>42</v>
      </c>
      <c r="E663" s="7">
        <v>2.2</v>
      </c>
      <c r="F663" s="13">
        <v>15.2</v>
      </c>
      <c r="G663" s="17">
        <f>IF($F$699=0,0,(F663/$F$699)*100)</f>
        <v>0.0010907764780626</v>
      </c>
      <c r="H663" s="17">
        <v>0.0</v>
      </c>
      <c r="I663" s="13">
        <v>0.0</v>
      </c>
      <c r="J663" s="17">
        <v>0.0</v>
      </c>
      <c r="K663" s="13">
        <v>0.0</v>
      </c>
      <c r="L663" s="17">
        <v>0.0</v>
      </c>
      <c r="M663" s="13">
        <v>0.0</v>
      </c>
      <c r="N663" s="17">
        <v>0.0</v>
      </c>
      <c r="O663" s="13">
        <v>0.0</v>
      </c>
      <c r="P663" s="17">
        <v>0.0</v>
      </c>
      <c r="Q663" s="13">
        <v>0.0</v>
      </c>
      <c r="R663" s="17">
        <v>0.0</v>
      </c>
      <c r="S663" s="13">
        <v>0.0</v>
      </c>
      <c r="T663" s="17">
        <v>100.0</v>
      </c>
      <c r="U663" s="13">
        <v>15.2</v>
      </c>
    </row>
    <row r="664" spans="1:21">
      <c r="A664" s="7" t="s">
        <v>919</v>
      </c>
      <c r="B664" s="7" t="s">
        <v>670</v>
      </c>
      <c r="C664" s="7" t="s">
        <v>796</v>
      </c>
      <c r="D664" s="7" t="s">
        <v>42</v>
      </c>
      <c r="E664" s="7">
        <v>20.7</v>
      </c>
      <c r="F664" s="13">
        <v>140.15</v>
      </c>
      <c r="G664" s="17">
        <f>IF($F$699=0,0,(F664/$F$699)*100)</f>
        <v>0.010057389697399</v>
      </c>
      <c r="H664" s="17">
        <v>0.0</v>
      </c>
      <c r="I664" s="13">
        <v>0.0</v>
      </c>
      <c r="J664" s="17">
        <v>0.0</v>
      </c>
      <c r="K664" s="13">
        <v>0.0</v>
      </c>
      <c r="L664" s="17">
        <v>0.0</v>
      </c>
      <c r="M664" s="13">
        <v>0.0</v>
      </c>
      <c r="N664" s="17">
        <v>0.0</v>
      </c>
      <c r="O664" s="13">
        <v>0.0</v>
      </c>
      <c r="P664" s="17">
        <v>0.0</v>
      </c>
      <c r="Q664" s="13">
        <v>0.0</v>
      </c>
      <c r="R664" s="17">
        <v>0.0</v>
      </c>
      <c r="S664" s="13">
        <v>0.0</v>
      </c>
      <c r="T664" s="17">
        <v>100.0</v>
      </c>
      <c r="U664" s="13">
        <v>140.15</v>
      </c>
    </row>
    <row r="665" spans="1:21">
      <c r="A665" s="7" t="s">
        <v>920</v>
      </c>
      <c r="B665" s="7" t="s">
        <v>667</v>
      </c>
      <c r="C665" s="7" t="s">
        <v>798</v>
      </c>
      <c r="D665" s="7" t="s">
        <v>42</v>
      </c>
      <c r="E665" s="7">
        <v>6.4</v>
      </c>
      <c r="F665" s="13">
        <v>84.53</v>
      </c>
      <c r="G665" s="17">
        <f>IF($F$699=0,0,(F665/$F$699)*100)</f>
        <v>0.0060660089270152</v>
      </c>
      <c r="H665" s="17">
        <v>0.0</v>
      </c>
      <c r="I665" s="13">
        <v>0.0</v>
      </c>
      <c r="J665" s="17">
        <v>0.0</v>
      </c>
      <c r="K665" s="13">
        <v>0.0</v>
      </c>
      <c r="L665" s="17">
        <v>0.0</v>
      </c>
      <c r="M665" s="13">
        <v>0.0</v>
      </c>
      <c r="N665" s="17">
        <v>0.0</v>
      </c>
      <c r="O665" s="13">
        <v>0.0</v>
      </c>
      <c r="P665" s="17">
        <v>0.0</v>
      </c>
      <c r="Q665" s="13">
        <v>0.0</v>
      </c>
      <c r="R665" s="17">
        <v>0.0</v>
      </c>
      <c r="S665" s="13">
        <v>0.0</v>
      </c>
      <c r="T665" s="17">
        <v>100.0</v>
      </c>
      <c r="U665" s="13">
        <v>84.53</v>
      </c>
    </row>
    <row r="666" spans="1:21">
      <c r="A666" s="6" t="s">
        <v>921</v>
      </c>
      <c r="B666" s="6" t="s">
        <v>921</v>
      </c>
      <c r="C666" s="6" t="s">
        <v>922</v>
      </c>
      <c r="D666" s="6" t="s">
        <v>27</v>
      </c>
      <c r="E666" s="6" t="s">
        <v>27</v>
      </c>
      <c r="F666" s="12">
        <f>SUM(F667,F668,F669,F670,F671,F672,F673,F674,F675,F676,F677)</f>
        <v>1258.4</v>
      </c>
      <c r="G666" s="16">
        <f>IF($F$699=0,0,(F666/$F$699)*100)</f>
        <v>0.090304810525918</v>
      </c>
      <c r="H666" s="16" t="s">
        <v>27</v>
      </c>
      <c r="I666" s="12" t="s">
        <v>27</v>
      </c>
      <c r="J666" s="16" t="s">
        <v>27</v>
      </c>
      <c r="K666" s="12" t="s">
        <v>27</v>
      </c>
      <c r="L666" s="16" t="s">
        <v>27</v>
      </c>
      <c r="M666" s="12" t="s">
        <v>27</v>
      </c>
      <c r="N666" s="16" t="s">
        <v>27</v>
      </c>
      <c r="O666" s="12" t="s">
        <v>27</v>
      </c>
      <c r="P666" s="16" t="s">
        <v>27</v>
      </c>
      <c r="Q666" s="12" t="s">
        <v>27</v>
      </c>
      <c r="R666" s="16" t="s">
        <v>27</v>
      </c>
      <c r="S666" s="12" t="s">
        <v>27</v>
      </c>
      <c r="T666" s="16" t="s">
        <v>27</v>
      </c>
      <c r="U666" s="12" t="s">
        <v>27</v>
      </c>
    </row>
    <row r="667" spans="1:21">
      <c r="A667" s="7" t="s">
        <v>923</v>
      </c>
      <c r="B667" s="7" t="s">
        <v>59</v>
      </c>
      <c r="C667" s="7" t="s">
        <v>60</v>
      </c>
      <c r="D667" s="7" t="s">
        <v>42</v>
      </c>
      <c r="E667" s="7">
        <v>18.5</v>
      </c>
      <c r="F667" s="13">
        <v>40.92</v>
      </c>
      <c r="G667" s="17">
        <f>IF($F$699=0,0,(F667/$F$699)*100)</f>
        <v>0.0029364850975211</v>
      </c>
      <c r="H667" s="17">
        <v>100.0</v>
      </c>
      <c r="I667" s="13">
        <v>40.92</v>
      </c>
      <c r="J667" s="17">
        <v>0.0</v>
      </c>
      <c r="K667" s="13">
        <v>0.0</v>
      </c>
      <c r="L667" s="17">
        <v>0.0</v>
      </c>
      <c r="M667" s="13">
        <v>0.0</v>
      </c>
      <c r="N667" s="17">
        <v>0.0</v>
      </c>
      <c r="O667" s="13">
        <v>0.0</v>
      </c>
      <c r="P667" s="17">
        <v>0.0</v>
      </c>
      <c r="Q667" s="13">
        <v>0.0</v>
      </c>
      <c r="R667" s="17">
        <v>0.0</v>
      </c>
      <c r="S667" s="13">
        <v>0.0</v>
      </c>
      <c r="T667" s="17">
        <v>0.0</v>
      </c>
      <c r="U667" s="13">
        <v>0.0</v>
      </c>
    </row>
    <row r="668" spans="1:21">
      <c r="A668" s="7" t="s">
        <v>924</v>
      </c>
      <c r="B668" s="7" t="s">
        <v>809</v>
      </c>
      <c r="C668" s="7" t="s">
        <v>810</v>
      </c>
      <c r="D668" s="7" t="s">
        <v>35</v>
      </c>
      <c r="E668" s="7">
        <v>1.0</v>
      </c>
      <c r="F668" s="13">
        <v>108.3</v>
      </c>
      <c r="G668" s="17">
        <f>IF($F$699=0,0,(F668/$F$699)*100)</f>
        <v>0.0077717824061959</v>
      </c>
      <c r="H668" s="17">
        <v>0.0</v>
      </c>
      <c r="I668" s="13">
        <v>0.0</v>
      </c>
      <c r="J668" s="17">
        <v>0.0</v>
      </c>
      <c r="K668" s="13">
        <v>0.0</v>
      </c>
      <c r="L668" s="17">
        <v>0.0</v>
      </c>
      <c r="M668" s="13">
        <v>0.0</v>
      </c>
      <c r="N668" s="17">
        <v>0.0</v>
      </c>
      <c r="O668" s="13">
        <v>0.0</v>
      </c>
      <c r="P668" s="17">
        <v>0.0</v>
      </c>
      <c r="Q668" s="13">
        <v>0.0</v>
      </c>
      <c r="R668" s="17">
        <v>0.0</v>
      </c>
      <c r="S668" s="13">
        <v>0.0</v>
      </c>
      <c r="T668" s="17">
        <v>100.0</v>
      </c>
      <c r="U668" s="13">
        <v>108.3</v>
      </c>
    </row>
    <row r="669" spans="1:21">
      <c r="A669" s="7" t="s">
        <v>925</v>
      </c>
      <c r="B669" s="7" t="s">
        <v>68</v>
      </c>
      <c r="C669" s="7" t="s">
        <v>69</v>
      </c>
      <c r="D669" s="7" t="s">
        <v>42</v>
      </c>
      <c r="E669" s="7">
        <v>15.75</v>
      </c>
      <c r="F669" s="13">
        <v>85.81</v>
      </c>
      <c r="G669" s="17">
        <f>IF($F$699=0,0,(F669/$F$699)*100)</f>
        <v>0.0061578637883257</v>
      </c>
      <c r="H669" s="17">
        <v>100.0</v>
      </c>
      <c r="I669" s="13">
        <v>85.81</v>
      </c>
      <c r="J669" s="17">
        <v>0.0</v>
      </c>
      <c r="K669" s="13">
        <v>0.0</v>
      </c>
      <c r="L669" s="17">
        <v>0.0</v>
      </c>
      <c r="M669" s="13">
        <v>0.0</v>
      </c>
      <c r="N669" s="17">
        <v>0.0</v>
      </c>
      <c r="O669" s="13">
        <v>0.0</v>
      </c>
      <c r="P669" s="17">
        <v>0.0</v>
      </c>
      <c r="Q669" s="13">
        <v>0.0</v>
      </c>
      <c r="R669" s="17">
        <v>0.0</v>
      </c>
      <c r="S669" s="13">
        <v>0.0</v>
      </c>
      <c r="T669" s="17">
        <v>0.0</v>
      </c>
      <c r="U669" s="13">
        <v>0.0</v>
      </c>
    </row>
    <row r="670" spans="1:21">
      <c r="A670" s="7" t="s">
        <v>926</v>
      </c>
      <c r="B670" s="7" t="s">
        <v>618</v>
      </c>
      <c r="C670" s="7" t="s">
        <v>631</v>
      </c>
      <c r="D670" s="7" t="s">
        <v>42</v>
      </c>
      <c r="E670" s="7">
        <v>15.75</v>
      </c>
      <c r="F670" s="13">
        <v>265.22</v>
      </c>
      <c r="G670" s="17">
        <f>IF($F$699=0,0,(F670/$F$699)*100)</f>
        <v>0.019032614309984</v>
      </c>
      <c r="H670" s="17">
        <v>0.0</v>
      </c>
      <c r="I670" s="13">
        <v>0.0</v>
      </c>
      <c r="J670" s="17">
        <v>0.0</v>
      </c>
      <c r="K670" s="13">
        <v>0.0</v>
      </c>
      <c r="L670" s="17">
        <v>0.0</v>
      </c>
      <c r="M670" s="13">
        <v>0.0</v>
      </c>
      <c r="N670" s="17">
        <v>0.0</v>
      </c>
      <c r="O670" s="13">
        <v>0.0</v>
      </c>
      <c r="P670" s="17">
        <v>0.0</v>
      </c>
      <c r="Q670" s="13">
        <v>0.0</v>
      </c>
      <c r="R670" s="17">
        <v>0.0</v>
      </c>
      <c r="S670" s="13">
        <v>0.0</v>
      </c>
      <c r="T670" s="17">
        <v>100.0</v>
      </c>
      <c r="U670" s="13">
        <v>265.22</v>
      </c>
    </row>
    <row r="671" spans="1:21">
      <c r="A671" s="7" t="s">
        <v>927</v>
      </c>
      <c r="B671" s="7" t="s">
        <v>633</v>
      </c>
      <c r="C671" s="7" t="s">
        <v>634</v>
      </c>
      <c r="D671" s="7" t="s">
        <v>42</v>
      </c>
      <c r="E671" s="7">
        <v>2.2</v>
      </c>
      <c r="F671" s="13">
        <v>44.91</v>
      </c>
      <c r="G671" s="17">
        <f>IF($F$699=0,0,(F671/$F$699)*100)</f>
        <v>0.0032228139230126</v>
      </c>
      <c r="H671" s="17">
        <v>0.0</v>
      </c>
      <c r="I671" s="13">
        <v>0.0</v>
      </c>
      <c r="J671" s="17">
        <v>0.0</v>
      </c>
      <c r="K671" s="13">
        <v>0.0</v>
      </c>
      <c r="L671" s="17">
        <v>0.0</v>
      </c>
      <c r="M671" s="13">
        <v>0.0</v>
      </c>
      <c r="N671" s="17">
        <v>0.0</v>
      </c>
      <c r="O671" s="13">
        <v>0.0</v>
      </c>
      <c r="P671" s="17">
        <v>0.0</v>
      </c>
      <c r="Q671" s="13">
        <v>0.0</v>
      </c>
      <c r="R671" s="17">
        <v>0.0</v>
      </c>
      <c r="S671" s="13">
        <v>0.0</v>
      </c>
      <c r="T671" s="17">
        <v>100.0</v>
      </c>
      <c r="U671" s="13">
        <v>44.91</v>
      </c>
    </row>
    <row r="672" spans="1:21">
      <c r="A672" s="7" t="s">
        <v>928</v>
      </c>
      <c r="B672" s="7" t="s">
        <v>815</v>
      </c>
      <c r="C672" s="7" t="s">
        <v>816</v>
      </c>
      <c r="D672" s="7" t="s">
        <v>35</v>
      </c>
      <c r="E672" s="7">
        <v>1.0</v>
      </c>
      <c r="F672" s="13">
        <v>258.83</v>
      </c>
      <c r="G672" s="17">
        <f>IF($F$699=0,0,(F672/$F$699)*100)</f>
        <v>0.018574057619536</v>
      </c>
      <c r="H672" s="17">
        <v>0.0</v>
      </c>
      <c r="I672" s="13">
        <v>0.0</v>
      </c>
      <c r="J672" s="17">
        <v>0.0</v>
      </c>
      <c r="K672" s="13">
        <v>0.0</v>
      </c>
      <c r="L672" s="17">
        <v>0.0</v>
      </c>
      <c r="M672" s="13">
        <v>0.0</v>
      </c>
      <c r="N672" s="17">
        <v>0.0</v>
      </c>
      <c r="O672" s="13">
        <v>0.0</v>
      </c>
      <c r="P672" s="17">
        <v>0.0</v>
      </c>
      <c r="Q672" s="13">
        <v>0.0</v>
      </c>
      <c r="R672" s="17">
        <v>0.0</v>
      </c>
      <c r="S672" s="13">
        <v>0.0</v>
      </c>
      <c r="T672" s="17">
        <v>100.0</v>
      </c>
      <c r="U672" s="13">
        <v>258.83</v>
      </c>
    </row>
    <row r="673" spans="1:21">
      <c r="A673" s="7" t="s">
        <v>929</v>
      </c>
      <c r="B673" s="7" t="s">
        <v>786</v>
      </c>
      <c r="C673" s="7" t="s">
        <v>787</v>
      </c>
      <c r="D673" s="7" t="s">
        <v>35</v>
      </c>
      <c r="E673" s="7">
        <v>1.0</v>
      </c>
      <c r="F673" s="13">
        <v>97.17</v>
      </c>
      <c r="G673" s="17">
        <f>IF($F$699=0,0,(F673/$F$699)*100)</f>
        <v>0.0069730756824567</v>
      </c>
      <c r="H673" s="17">
        <v>0.0</v>
      </c>
      <c r="I673" s="13">
        <v>0.0</v>
      </c>
      <c r="J673" s="17">
        <v>0.0</v>
      </c>
      <c r="K673" s="13">
        <v>0.0</v>
      </c>
      <c r="L673" s="17">
        <v>0.0</v>
      </c>
      <c r="M673" s="13">
        <v>0.0</v>
      </c>
      <c r="N673" s="17">
        <v>0.0</v>
      </c>
      <c r="O673" s="13">
        <v>0.0</v>
      </c>
      <c r="P673" s="17">
        <v>0.0</v>
      </c>
      <c r="Q673" s="13">
        <v>0.0</v>
      </c>
      <c r="R673" s="17">
        <v>0.0</v>
      </c>
      <c r="S673" s="13">
        <v>0.0</v>
      </c>
      <c r="T673" s="17">
        <v>100.0</v>
      </c>
      <c r="U673" s="13">
        <v>97.17</v>
      </c>
    </row>
    <row r="674" spans="1:21">
      <c r="A674" s="7" t="s">
        <v>930</v>
      </c>
      <c r="B674" s="7" t="s">
        <v>678</v>
      </c>
      <c r="C674" s="7" t="s">
        <v>859</v>
      </c>
      <c r="D674" s="7" t="s">
        <v>42</v>
      </c>
      <c r="E674" s="7">
        <v>2.2</v>
      </c>
      <c r="F674" s="13">
        <v>150.88</v>
      </c>
      <c r="G674" s="17">
        <f>IF($F$699=0,0,(F674/$F$699)*100)</f>
        <v>0.010827391776979</v>
      </c>
      <c r="H674" s="17">
        <v>0.0</v>
      </c>
      <c r="I674" s="13">
        <v>0.0</v>
      </c>
      <c r="J674" s="17">
        <v>0.0</v>
      </c>
      <c r="K674" s="13">
        <v>0.0</v>
      </c>
      <c r="L674" s="17">
        <v>0.0</v>
      </c>
      <c r="M674" s="13">
        <v>0.0</v>
      </c>
      <c r="N674" s="17">
        <v>0.0</v>
      </c>
      <c r="O674" s="13">
        <v>0.0</v>
      </c>
      <c r="P674" s="17">
        <v>0.0</v>
      </c>
      <c r="Q674" s="13">
        <v>0.0</v>
      </c>
      <c r="R674" s="17">
        <v>0.0</v>
      </c>
      <c r="S674" s="13">
        <v>0.0</v>
      </c>
      <c r="T674" s="17">
        <v>100.0</v>
      </c>
      <c r="U674" s="13">
        <v>150.88</v>
      </c>
    </row>
    <row r="675" spans="1:21">
      <c r="A675" s="7" t="s">
        <v>931</v>
      </c>
      <c r="B675" s="7" t="s">
        <v>689</v>
      </c>
      <c r="C675" s="7" t="s">
        <v>794</v>
      </c>
      <c r="D675" s="7" t="s">
        <v>42</v>
      </c>
      <c r="E675" s="7">
        <v>2.2</v>
      </c>
      <c r="F675" s="13">
        <v>15.2</v>
      </c>
      <c r="G675" s="17">
        <f>IF($F$699=0,0,(F675/$F$699)*100)</f>
        <v>0.0010907764780626</v>
      </c>
      <c r="H675" s="17">
        <v>0.0</v>
      </c>
      <c r="I675" s="13">
        <v>0.0</v>
      </c>
      <c r="J675" s="17">
        <v>0.0</v>
      </c>
      <c r="K675" s="13">
        <v>0.0</v>
      </c>
      <c r="L675" s="17">
        <v>0.0</v>
      </c>
      <c r="M675" s="13">
        <v>0.0</v>
      </c>
      <c r="N675" s="17">
        <v>0.0</v>
      </c>
      <c r="O675" s="13">
        <v>0.0</v>
      </c>
      <c r="P675" s="17">
        <v>0.0</v>
      </c>
      <c r="Q675" s="13">
        <v>0.0</v>
      </c>
      <c r="R675" s="17">
        <v>0.0</v>
      </c>
      <c r="S675" s="13">
        <v>0.0</v>
      </c>
      <c r="T675" s="17">
        <v>100.0</v>
      </c>
      <c r="U675" s="13">
        <v>15.2</v>
      </c>
    </row>
    <row r="676" spans="1:21">
      <c r="A676" s="7" t="s">
        <v>932</v>
      </c>
      <c r="B676" s="7" t="s">
        <v>670</v>
      </c>
      <c r="C676" s="7" t="s">
        <v>796</v>
      </c>
      <c r="D676" s="7" t="s">
        <v>42</v>
      </c>
      <c r="E676" s="7">
        <v>15.75</v>
      </c>
      <c r="F676" s="13">
        <v>106.63</v>
      </c>
      <c r="G676" s="17">
        <f>IF($F$699=0,0,(F676/$F$699)*100)</f>
        <v>0.0076519405168299</v>
      </c>
      <c r="H676" s="17">
        <v>0.0</v>
      </c>
      <c r="I676" s="13">
        <v>0.0</v>
      </c>
      <c r="J676" s="17">
        <v>0.0</v>
      </c>
      <c r="K676" s="13">
        <v>0.0</v>
      </c>
      <c r="L676" s="17">
        <v>0.0</v>
      </c>
      <c r="M676" s="13">
        <v>0.0</v>
      </c>
      <c r="N676" s="17">
        <v>0.0</v>
      </c>
      <c r="O676" s="13">
        <v>0.0</v>
      </c>
      <c r="P676" s="17">
        <v>0.0</v>
      </c>
      <c r="Q676" s="13">
        <v>0.0</v>
      </c>
      <c r="R676" s="17">
        <v>0.0</v>
      </c>
      <c r="S676" s="13">
        <v>0.0</v>
      </c>
      <c r="T676" s="17">
        <v>100.0</v>
      </c>
      <c r="U676" s="13">
        <v>106.63</v>
      </c>
    </row>
    <row r="677" spans="1:21">
      <c r="A677" s="7" t="s">
        <v>933</v>
      </c>
      <c r="B677" s="7" t="s">
        <v>667</v>
      </c>
      <c r="C677" s="7" t="s">
        <v>798</v>
      </c>
      <c r="D677" s="7" t="s">
        <v>42</v>
      </c>
      <c r="E677" s="7">
        <v>6.4</v>
      </c>
      <c r="F677" s="13">
        <v>84.53</v>
      </c>
      <c r="G677" s="17">
        <f>IF($F$699=0,0,(F677/$F$699)*100)</f>
        <v>0.0060660089270152</v>
      </c>
      <c r="H677" s="17">
        <v>0.0</v>
      </c>
      <c r="I677" s="13">
        <v>0.0</v>
      </c>
      <c r="J677" s="17">
        <v>0.0</v>
      </c>
      <c r="K677" s="13">
        <v>0.0</v>
      </c>
      <c r="L677" s="17">
        <v>0.0</v>
      </c>
      <c r="M677" s="13">
        <v>0.0</v>
      </c>
      <c r="N677" s="17">
        <v>0.0</v>
      </c>
      <c r="O677" s="13">
        <v>0.0</v>
      </c>
      <c r="P677" s="17">
        <v>0.0</v>
      </c>
      <c r="Q677" s="13">
        <v>0.0</v>
      </c>
      <c r="R677" s="17">
        <v>0.0</v>
      </c>
      <c r="S677" s="13">
        <v>0.0</v>
      </c>
      <c r="T677" s="17">
        <v>100.0</v>
      </c>
      <c r="U677" s="13">
        <v>84.53</v>
      </c>
    </row>
    <row r="678" spans="1:21">
      <c r="A678" s="6" t="s">
        <v>934</v>
      </c>
      <c r="B678" s="6" t="s">
        <v>934</v>
      </c>
      <c r="C678" s="6" t="s">
        <v>935</v>
      </c>
      <c r="D678" s="6" t="s">
        <v>27</v>
      </c>
      <c r="E678" s="6" t="s">
        <v>27</v>
      </c>
      <c r="F678" s="12">
        <f>SUM(F679,F680,F681,F682,F683,F684)</f>
        <v>625.32</v>
      </c>
      <c r="G678" s="16">
        <f>IF($F$699=0,0,(F678/$F$699)*100)</f>
        <v>0.044873970214612</v>
      </c>
      <c r="H678" s="16" t="s">
        <v>27</v>
      </c>
      <c r="I678" s="12" t="s">
        <v>27</v>
      </c>
      <c r="J678" s="16" t="s">
        <v>27</v>
      </c>
      <c r="K678" s="12" t="s">
        <v>27</v>
      </c>
      <c r="L678" s="16" t="s">
        <v>27</v>
      </c>
      <c r="M678" s="12" t="s">
        <v>27</v>
      </c>
      <c r="N678" s="16" t="s">
        <v>27</v>
      </c>
      <c r="O678" s="12" t="s">
        <v>27</v>
      </c>
      <c r="P678" s="16" t="s">
        <v>27</v>
      </c>
      <c r="Q678" s="12" t="s">
        <v>27</v>
      </c>
      <c r="R678" s="16" t="s">
        <v>27</v>
      </c>
      <c r="S678" s="12" t="s">
        <v>27</v>
      </c>
      <c r="T678" s="16" t="s">
        <v>27</v>
      </c>
      <c r="U678" s="12" t="s">
        <v>27</v>
      </c>
    </row>
    <row r="679" spans="1:21">
      <c r="A679" s="7" t="s">
        <v>936</v>
      </c>
      <c r="B679" s="7" t="s">
        <v>937</v>
      </c>
      <c r="C679" s="7" t="s">
        <v>938</v>
      </c>
      <c r="D679" s="7" t="s">
        <v>42</v>
      </c>
      <c r="E679" s="7">
        <v>2.0</v>
      </c>
      <c r="F679" s="13">
        <v>8.92</v>
      </c>
      <c r="G679" s="17">
        <f>IF($F$699=0,0,(F679/$F$699)*100)</f>
        <v>0.00064011356475778</v>
      </c>
      <c r="H679" s="17">
        <v>0.0</v>
      </c>
      <c r="I679" s="13">
        <v>0.0</v>
      </c>
      <c r="J679" s="17">
        <v>0.0</v>
      </c>
      <c r="K679" s="13">
        <v>0.0</v>
      </c>
      <c r="L679" s="17">
        <v>0.0</v>
      </c>
      <c r="M679" s="13">
        <v>0.0</v>
      </c>
      <c r="N679" s="17">
        <v>0.0</v>
      </c>
      <c r="O679" s="13">
        <v>0.0</v>
      </c>
      <c r="P679" s="17">
        <v>0.0</v>
      </c>
      <c r="Q679" s="13">
        <v>0.0</v>
      </c>
      <c r="R679" s="17">
        <v>0.0</v>
      </c>
      <c r="S679" s="13">
        <v>0.0</v>
      </c>
      <c r="T679" s="17">
        <v>100.0</v>
      </c>
      <c r="U679" s="13">
        <v>8.92</v>
      </c>
    </row>
    <row r="680" spans="1:21">
      <c r="A680" s="7" t="s">
        <v>939</v>
      </c>
      <c r="B680" s="7" t="s">
        <v>51</v>
      </c>
      <c r="C680" s="7" t="s">
        <v>52</v>
      </c>
      <c r="D680" s="7" t="s">
        <v>53</v>
      </c>
      <c r="E680" s="7">
        <v>0.09</v>
      </c>
      <c r="F680" s="13">
        <v>1.18</v>
      </c>
      <c r="G680" s="17">
        <f>IF($F$699=0,0,(F680/$F$699)*100)</f>
        <v>8.4678700270648E-5</v>
      </c>
      <c r="H680" s="17">
        <v>100.0</v>
      </c>
      <c r="I680" s="13">
        <v>1.18</v>
      </c>
      <c r="J680" s="17">
        <v>0.0</v>
      </c>
      <c r="K680" s="13">
        <v>0.0</v>
      </c>
      <c r="L680" s="17">
        <v>0.0</v>
      </c>
      <c r="M680" s="13">
        <v>0.0</v>
      </c>
      <c r="N680" s="17">
        <v>0.0</v>
      </c>
      <c r="O680" s="13">
        <v>0.0</v>
      </c>
      <c r="P680" s="17">
        <v>0.0</v>
      </c>
      <c r="Q680" s="13">
        <v>0.0</v>
      </c>
      <c r="R680" s="17">
        <v>0.0</v>
      </c>
      <c r="S680" s="13">
        <v>0.0</v>
      </c>
      <c r="T680" s="17">
        <v>0.0</v>
      </c>
      <c r="U680" s="13">
        <v>0.0</v>
      </c>
    </row>
    <row r="681" spans="1:21">
      <c r="A681" s="7" t="s">
        <v>940</v>
      </c>
      <c r="B681" s="7" t="s">
        <v>55</v>
      </c>
      <c r="C681" s="7" t="s">
        <v>56</v>
      </c>
      <c r="D681" s="7" t="s">
        <v>57</v>
      </c>
      <c r="E681" s="7">
        <v>0.9</v>
      </c>
      <c r="F681" s="13">
        <v>3.59</v>
      </c>
      <c r="G681" s="17">
        <f>IF($F$699=0,0,(F681/$F$699)*100)</f>
        <v>0.00025762418133189</v>
      </c>
      <c r="H681" s="17">
        <v>100.0</v>
      </c>
      <c r="I681" s="13">
        <v>3.59</v>
      </c>
      <c r="J681" s="17">
        <v>0.0</v>
      </c>
      <c r="K681" s="13">
        <v>0.0</v>
      </c>
      <c r="L681" s="17">
        <v>0.0</v>
      </c>
      <c r="M681" s="13">
        <v>0.0</v>
      </c>
      <c r="N681" s="17">
        <v>0.0</v>
      </c>
      <c r="O681" s="13">
        <v>0.0</v>
      </c>
      <c r="P681" s="17">
        <v>0.0</v>
      </c>
      <c r="Q681" s="13">
        <v>0.0</v>
      </c>
      <c r="R681" s="17">
        <v>0.0</v>
      </c>
      <c r="S681" s="13">
        <v>0.0</v>
      </c>
      <c r="T681" s="17">
        <v>0.0</v>
      </c>
      <c r="U681" s="13">
        <v>0.0</v>
      </c>
    </row>
    <row r="682" spans="1:21">
      <c r="A682" s="7" t="s">
        <v>941</v>
      </c>
      <c r="B682" s="7" t="s">
        <v>678</v>
      </c>
      <c r="C682" s="7" t="s">
        <v>859</v>
      </c>
      <c r="D682" s="7" t="s">
        <v>42</v>
      </c>
      <c r="E682" s="7">
        <v>2.0</v>
      </c>
      <c r="F682" s="13">
        <v>137.16</v>
      </c>
      <c r="G682" s="17">
        <f>IF($F$699=0,0,(F682/$F$699)*100)</f>
        <v>0.0098428224823069</v>
      </c>
      <c r="H682" s="17">
        <v>0.0</v>
      </c>
      <c r="I682" s="13">
        <v>0.0</v>
      </c>
      <c r="J682" s="17">
        <v>0.0</v>
      </c>
      <c r="K682" s="13">
        <v>0.0</v>
      </c>
      <c r="L682" s="17">
        <v>0.0</v>
      </c>
      <c r="M682" s="13">
        <v>0.0</v>
      </c>
      <c r="N682" s="17">
        <v>0.0</v>
      </c>
      <c r="O682" s="13">
        <v>0.0</v>
      </c>
      <c r="P682" s="17">
        <v>0.0</v>
      </c>
      <c r="Q682" s="13">
        <v>0.0</v>
      </c>
      <c r="R682" s="17">
        <v>0.0</v>
      </c>
      <c r="S682" s="13">
        <v>0.0</v>
      </c>
      <c r="T682" s="17">
        <v>100.0</v>
      </c>
      <c r="U682" s="13">
        <v>137.16</v>
      </c>
    </row>
    <row r="683" spans="1:21">
      <c r="A683" s="7" t="s">
        <v>942</v>
      </c>
      <c r="B683" s="7" t="s">
        <v>633</v>
      </c>
      <c r="C683" s="7" t="s">
        <v>634</v>
      </c>
      <c r="D683" s="7" t="s">
        <v>42</v>
      </c>
      <c r="E683" s="7">
        <v>17.37</v>
      </c>
      <c r="F683" s="13">
        <v>354.51</v>
      </c>
      <c r="G683" s="17">
        <f>IF($F$699=0,0,(F683/$F$699)*100)</f>
        <v>0.025440208502498</v>
      </c>
      <c r="H683" s="17">
        <v>0.0</v>
      </c>
      <c r="I683" s="13">
        <v>0.0</v>
      </c>
      <c r="J683" s="17">
        <v>0.0</v>
      </c>
      <c r="K683" s="13">
        <v>0.0</v>
      </c>
      <c r="L683" s="17">
        <v>0.0</v>
      </c>
      <c r="M683" s="13">
        <v>0.0</v>
      </c>
      <c r="N683" s="17">
        <v>0.0</v>
      </c>
      <c r="O683" s="13">
        <v>0.0</v>
      </c>
      <c r="P683" s="17">
        <v>0.0</v>
      </c>
      <c r="Q683" s="13">
        <v>0.0</v>
      </c>
      <c r="R683" s="17">
        <v>0.0</v>
      </c>
      <c r="S683" s="13">
        <v>0.0</v>
      </c>
      <c r="T683" s="17">
        <v>100.0</v>
      </c>
      <c r="U683" s="13">
        <v>354.51</v>
      </c>
    </row>
    <row r="684" spans="1:21">
      <c r="A684" s="7" t="s">
        <v>943</v>
      </c>
      <c r="B684" s="7" t="s">
        <v>689</v>
      </c>
      <c r="C684" s="7" t="s">
        <v>794</v>
      </c>
      <c r="D684" s="7" t="s">
        <v>42</v>
      </c>
      <c r="E684" s="7">
        <v>17.37</v>
      </c>
      <c r="F684" s="13">
        <v>119.96</v>
      </c>
      <c r="G684" s="17">
        <f>IF($F$699=0,0,(F684/$F$699)*100)</f>
        <v>0.0086085227834466</v>
      </c>
      <c r="H684" s="17">
        <v>0.0</v>
      </c>
      <c r="I684" s="13">
        <v>0.0</v>
      </c>
      <c r="J684" s="17">
        <v>0.0</v>
      </c>
      <c r="K684" s="13">
        <v>0.0</v>
      </c>
      <c r="L684" s="17">
        <v>0.0</v>
      </c>
      <c r="M684" s="13">
        <v>0.0</v>
      </c>
      <c r="N684" s="17">
        <v>0.0</v>
      </c>
      <c r="O684" s="13">
        <v>0.0</v>
      </c>
      <c r="P684" s="17">
        <v>0.0</v>
      </c>
      <c r="Q684" s="13">
        <v>0.0</v>
      </c>
      <c r="R684" s="17">
        <v>0.0</v>
      </c>
      <c r="S684" s="13">
        <v>0.0</v>
      </c>
      <c r="T684" s="17">
        <v>100.0</v>
      </c>
      <c r="U684" s="13">
        <v>119.96</v>
      </c>
    </row>
    <row r="685" spans="1:21">
      <c r="A685" s="6" t="s">
        <v>944</v>
      </c>
      <c r="B685" s="6" t="s">
        <v>944</v>
      </c>
      <c r="C685" s="6" t="s">
        <v>945</v>
      </c>
      <c r="D685" s="6" t="s">
        <v>27</v>
      </c>
      <c r="E685" s="6" t="s">
        <v>27</v>
      </c>
      <c r="F685" s="12">
        <f>SUM(F686,F687,F688,F689,F690,F691,F692,F693,F694,F695)</f>
        <v>5138.08</v>
      </c>
      <c r="G685" s="16">
        <f>IF($F$699=0,0,(F685/$F$699)*100)</f>
        <v>0.36871689515815</v>
      </c>
      <c r="H685" s="16" t="s">
        <v>27</v>
      </c>
      <c r="I685" s="12" t="s">
        <v>27</v>
      </c>
      <c r="J685" s="16" t="s">
        <v>27</v>
      </c>
      <c r="K685" s="12" t="s">
        <v>27</v>
      </c>
      <c r="L685" s="16" t="s">
        <v>27</v>
      </c>
      <c r="M685" s="12" t="s">
        <v>27</v>
      </c>
      <c r="N685" s="16" t="s">
        <v>27</v>
      </c>
      <c r="O685" s="12" t="s">
        <v>27</v>
      </c>
      <c r="P685" s="16" t="s">
        <v>27</v>
      </c>
      <c r="Q685" s="12" t="s">
        <v>27</v>
      </c>
      <c r="R685" s="16" t="s">
        <v>27</v>
      </c>
      <c r="S685" s="12" t="s">
        <v>27</v>
      </c>
      <c r="T685" s="16" t="s">
        <v>27</v>
      </c>
      <c r="U685" s="12" t="s">
        <v>27</v>
      </c>
    </row>
    <row r="686" spans="1:21">
      <c r="A686" s="7" t="s">
        <v>946</v>
      </c>
      <c r="B686" s="7" t="s">
        <v>59</v>
      </c>
      <c r="C686" s="7" t="s">
        <v>60</v>
      </c>
      <c r="D686" s="7" t="s">
        <v>42</v>
      </c>
      <c r="E686" s="7">
        <v>151.18</v>
      </c>
      <c r="F686" s="13">
        <v>334.33</v>
      </c>
      <c r="G686" s="17">
        <f>IF($F$699=0,0,(F686/$F$699)*100)</f>
        <v>0.023992059204649</v>
      </c>
      <c r="H686" s="17">
        <v>100.0</v>
      </c>
      <c r="I686" s="13">
        <v>334.33</v>
      </c>
      <c r="J686" s="17">
        <v>0.0</v>
      </c>
      <c r="K686" s="13">
        <v>0.0</v>
      </c>
      <c r="L686" s="17">
        <v>0.0</v>
      </c>
      <c r="M686" s="13">
        <v>0.0</v>
      </c>
      <c r="N686" s="17">
        <v>0.0</v>
      </c>
      <c r="O686" s="13">
        <v>0.0</v>
      </c>
      <c r="P686" s="17">
        <v>0.0</v>
      </c>
      <c r="Q686" s="13">
        <v>0.0</v>
      </c>
      <c r="R686" s="17">
        <v>0.0</v>
      </c>
      <c r="S686" s="13">
        <v>0.0</v>
      </c>
      <c r="T686" s="17">
        <v>0.0</v>
      </c>
      <c r="U686" s="13">
        <v>0.0</v>
      </c>
    </row>
    <row r="687" spans="1:21">
      <c r="A687" s="7" t="s">
        <v>947</v>
      </c>
      <c r="B687" s="7" t="s">
        <v>68</v>
      </c>
      <c r="C687" s="7" t="s">
        <v>69</v>
      </c>
      <c r="D687" s="7" t="s">
        <v>42</v>
      </c>
      <c r="E687" s="7">
        <v>151.18</v>
      </c>
      <c r="F687" s="13">
        <v>823.66</v>
      </c>
      <c r="G687" s="17">
        <f>IF($F$699=0,0,(F687/$F$699)*100)</f>
        <v>0.05910716802112</v>
      </c>
      <c r="H687" s="17">
        <v>100.0</v>
      </c>
      <c r="I687" s="13">
        <v>823.66</v>
      </c>
      <c r="J687" s="17">
        <v>0.0</v>
      </c>
      <c r="K687" s="13">
        <v>0.0</v>
      </c>
      <c r="L687" s="17">
        <v>0.0</v>
      </c>
      <c r="M687" s="13">
        <v>0.0</v>
      </c>
      <c r="N687" s="17">
        <v>0.0</v>
      </c>
      <c r="O687" s="13">
        <v>0.0</v>
      </c>
      <c r="P687" s="17">
        <v>0.0</v>
      </c>
      <c r="Q687" s="13">
        <v>0.0</v>
      </c>
      <c r="R687" s="17">
        <v>0.0</v>
      </c>
      <c r="S687" s="13">
        <v>0.0</v>
      </c>
      <c r="T687" s="17">
        <v>0.0</v>
      </c>
      <c r="U687" s="13">
        <v>0.0</v>
      </c>
    </row>
    <row r="688" spans="1:21">
      <c r="A688" s="7" t="s">
        <v>948</v>
      </c>
      <c r="B688" s="7" t="s">
        <v>618</v>
      </c>
      <c r="C688" s="7" t="s">
        <v>631</v>
      </c>
      <c r="D688" s="7" t="s">
        <v>42</v>
      </c>
      <c r="E688" s="7">
        <v>151.18</v>
      </c>
      <c r="F688" s="13">
        <v>2545.66</v>
      </c>
      <c r="G688" s="17">
        <f>IF($F$699=0,0,(F688/$F$699)*100)</f>
        <v>0.18268066112795</v>
      </c>
      <c r="H688" s="17">
        <v>0.0</v>
      </c>
      <c r="I688" s="13">
        <v>0.0</v>
      </c>
      <c r="J688" s="17">
        <v>0.0</v>
      </c>
      <c r="K688" s="13">
        <v>0.0</v>
      </c>
      <c r="L688" s="17">
        <v>0.0</v>
      </c>
      <c r="M688" s="13">
        <v>0.0</v>
      </c>
      <c r="N688" s="17">
        <v>0.0</v>
      </c>
      <c r="O688" s="13">
        <v>0.0</v>
      </c>
      <c r="P688" s="17">
        <v>0.0</v>
      </c>
      <c r="Q688" s="13">
        <v>0.0</v>
      </c>
      <c r="R688" s="17">
        <v>0.0</v>
      </c>
      <c r="S688" s="13">
        <v>0.0</v>
      </c>
      <c r="T688" s="17">
        <v>100.0</v>
      </c>
      <c r="U688" s="13">
        <v>2545.66</v>
      </c>
    </row>
    <row r="689" spans="1:21">
      <c r="A689" s="7" t="s">
        <v>949</v>
      </c>
      <c r="B689" s="7" t="s">
        <v>937</v>
      </c>
      <c r="C689" s="7" t="s">
        <v>938</v>
      </c>
      <c r="D689" s="7" t="s">
        <v>42</v>
      </c>
      <c r="E689" s="7">
        <v>4.0</v>
      </c>
      <c r="F689" s="13">
        <v>17.84</v>
      </c>
      <c r="G689" s="17">
        <f>IF($F$699=0,0,(F689/$F$699)*100)</f>
        <v>0.0012802271295156</v>
      </c>
      <c r="H689" s="17">
        <v>0.0</v>
      </c>
      <c r="I689" s="13">
        <v>0.0</v>
      </c>
      <c r="J689" s="17">
        <v>0.0</v>
      </c>
      <c r="K689" s="13">
        <v>0.0</v>
      </c>
      <c r="L689" s="17">
        <v>0.0</v>
      </c>
      <c r="M689" s="13">
        <v>0.0</v>
      </c>
      <c r="N689" s="17">
        <v>0.0</v>
      </c>
      <c r="O689" s="13">
        <v>0.0</v>
      </c>
      <c r="P689" s="17">
        <v>0.0</v>
      </c>
      <c r="Q689" s="13">
        <v>0.0</v>
      </c>
      <c r="R689" s="17">
        <v>0.0</v>
      </c>
      <c r="S689" s="13">
        <v>0.0</v>
      </c>
      <c r="T689" s="17">
        <v>100.0</v>
      </c>
      <c r="U689" s="13">
        <v>17.84</v>
      </c>
    </row>
    <row r="690" spans="1:21">
      <c r="A690" s="7" t="s">
        <v>950</v>
      </c>
      <c r="B690" s="7" t="s">
        <v>678</v>
      </c>
      <c r="C690" s="7" t="s">
        <v>859</v>
      </c>
      <c r="D690" s="7" t="s">
        <v>42</v>
      </c>
      <c r="E690" s="7">
        <v>4.0</v>
      </c>
      <c r="F690" s="13">
        <v>274.31</v>
      </c>
      <c r="G690" s="17">
        <f>IF($F$699=0,0,(F690/$F$699)*100)</f>
        <v>0.01968492734851</v>
      </c>
      <c r="H690" s="17">
        <v>0.0</v>
      </c>
      <c r="I690" s="13">
        <v>0.0</v>
      </c>
      <c r="J690" s="17">
        <v>0.0</v>
      </c>
      <c r="K690" s="13">
        <v>0.0</v>
      </c>
      <c r="L690" s="17">
        <v>0.0</v>
      </c>
      <c r="M690" s="13">
        <v>0.0</v>
      </c>
      <c r="N690" s="17">
        <v>0.0</v>
      </c>
      <c r="O690" s="13">
        <v>0.0</v>
      </c>
      <c r="P690" s="17">
        <v>0.0</v>
      </c>
      <c r="Q690" s="13">
        <v>0.0</v>
      </c>
      <c r="R690" s="17">
        <v>0.0</v>
      </c>
      <c r="S690" s="13">
        <v>0.0</v>
      </c>
      <c r="T690" s="17">
        <v>100.0</v>
      </c>
      <c r="U690" s="13">
        <v>274.31</v>
      </c>
    </row>
    <row r="691" spans="1:21">
      <c r="A691" s="7" t="s">
        <v>951</v>
      </c>
      <c r="B691" s="7" t="s">
        <v>689</v>
      </c>
      <c r="C691" s="7" t="s">
        <v>794</v>
      </c>
      <c r="D691" s="7" t="s">
        <v>42</v>
      </c>
      <c r="E691" s="7">
        <v>4.0</v>
      </c>
      <c r="F691" s="13">
        <v>27.63</v>
      </c>
      <c r="G691" s="17">
        <f>IF($F$699=0,0,(F691/$F$699)*100)</f>
        <v>0.0019827732953203</v>
      </c>
      <c r="H691" s="17">
        <v>0.0</v>
      </c>
      <c r="I691" s="13">
        <v>0.0</v>
      </c>
      <c r="J691" s="17">
        <v>0.0</v>
      </c>
      <c r="K691" s="13">
        <v>0.0</v>
      </c>
      <c r="L691" s="17">
        <v>0.0</v>
      </c>
      <c r="M691" s="13">
        <v>0.0</v>
      </c>
      <c r="N691" s="17">
        <v>0.0</v>
      </c>
      <c r="O691" s="13">
        <v>0.0</v>
      </c>
      <c r="P691" s="17">
        <v>0.0</v>
      </c>
      <c r="Q691" s="13">
        <v>0.0</v>
      </c>
      <c r="R691" s="17">
        <v>0.0</v>
      </c>
      <c r="S691" s="13">
        <v>0.0</v>
      </c>
      <c r="T691" s="17">
        <v>100.0</v>
      </c>
      <c r="U691" s="13">
        <v>27.63</v>
      </c>
    </row>
    <row r="692" spans="1:21">
      <c r="A692" s="7" t="s">
        <v>952</v>
      </c>
      <c r="B692" s="7" t="s">
        <v>633</v>
      </c>
      <c r="C692" s="7" t="s">
        <v>634</v>
      </c>
      <c r="D692" s="7" t="s">
        <v>42</v>
      </c>
      <c r="E692" s="7">
        <v>4.0</v>
      </c>
      <c r="F692" s="13">
        <v>81.64</v>
      </c>
      <c r="G692" s="17">
        <f>IF($F$699=0,0,(F692/$F$699)*100)</f>
        <v>0.0058586178729625</v>
      </c>
      <c r="H692" s="17">
        <v>0.0</v>
      </c>
      <c r="I692" s="13">
        <v>0.0</v>
      </c>
      <c r="J692" s="17">
        <v>0.0</v>
      </c>
      <c r="K692" s="13">
        <v>0.0</v>
      </c>
      <c r="L692" s="17">
        <v>0.0</v>
      </c>
      <c r="M692" s="13">
        <v>0.0</v>
      </c>
      <c r="N692" s="17">
        <v>0.0</v>
      </c>
      <c r="O692" s="13">
        <v>0.0</v>
      </c>
      <c r="P692" s="17">
        <v>0.0</v>
      </c>
      <c r="Q692" s="13">
        <v>0.0</v>
      </c>
      <c r="R692" s="17">
        <v>0.0</v>
      </c>
      <c r="S692" s="13">
        <v>0.0</v>
      </c>
      <c r="T692" s="17">
        <v>100.0</v>
      </c>
      <c r="U692" s="13">
        <v>81.64</v>
      </c>
    </row>
    <row r="693" spans="1:21">
      <c r="A693" s="7" t="s">
        <v>953</v>
      </c>
      <c r="B693" s="7" t="s">
        <v>51</v>
      </c>
      <c r="C693" s="7" t="s">
        <v>52</v>
      </c>
      <c r="D693" s="7" t="s">
        <v>53</v>
      </c>
      <c r="E693" s="7">
        <v>0.18</v>
      </c>
      <c r="F693" s="13">
        <v>2.34</v>
      </c>
      <c r="G693" s="17">
        <f>IF($F$699=0,0,(F693/$F$699)*100)</f>
        <v>0.00016792216833332</v>
      </c>
      <c r="H693" s="17">
        <v>100.0</v>
      </c>
      <c r="I693" s="13">
        <v>2.34</v>
      </c>
      <c r="J693" s="17">
        <v>0.0</v>
      </c>
      <c r="K693" s="13">
        <v>0.0</v>
      </c>
      <c r="L693" s="17">
        <v>0.0</v>
      </c>
      <c r="M693" s="13">
        <v>0.0</v>
      </c>
      <c r="N693" s="17">
        <v>0.0</v>
      </c>
      <c r="O693" s="13">
        <v>0.0</v>
      </c>
      <c r="P693" s="17">
        <v>0.0</v>
      </c>
      <c r="Q693" s="13">
        <v>0.0</v>
      </c>
      <c r="R693" s="17">
        <v>0.0</v>
      </c>
      <c r="S693" s="13">
        <v>0.0</v>
      </c>
      <c r="T693" s="17">
        <v>0.0</v>
      </c>
      <c r="U693" s="13">
        <v>0.0</v>
      </c>
    </row>
    <row r="694" spans="1:21">
      <c r="A694" s="7" t="s">
        <v>954</v>
      </c>
      <c r="B694" s="7" t="s">
        <v>55</v>
      </c>
      <c r="C694" s="7" t="s">
        <v>56</v>
      </c>
      <c r="D694" s="7" t="s">
        <v>57</v>
      </c>
      <c r="E694" s="7">
        <v>1.8</v>
      </c>
      <c r="F694" s="13">
        <v>7.17</v>
      </c>
      <c r="G694" s="17">
        <f>IF($F$699=0,0,(F694/$F$699)*100)</f>
        <v>0.00051453074655979</v>
      </c>
      <c r="H694" s="17">
        <v>100.0</v>
      </c>
      <c r="I694" s="13">
        <v>7.17</v>
      </c>
      <c r="J694" s="17">
        <v>0.0</v>
      </c>
      <c r="K694" s="13">
        <v>0.0</v>
      </c>
      <c r="L694" s="17">
        <v>0.0</v>
      </c>
      <c r="M694" s="13">
        <v>0.0</v>
      </c>
      <c r="N694" s="17">
        <v>0.0</v>
      </c>
      <c r="O694" s="13">
        <v>0.0</v>
      </c>
      <c r="P694" s="17">
        <v>0.0</v>
      </c>
      <c r="Q694" s="13">
        <v>0.0</v>
      </c>
      <c r="R694" s="17">
        <v>0.0</v>
      </c>
      <c r="S694" s="13">
        <v>0.0</v>
      </c>
      <c r="T694" s="17">
        <v>0.0</v>
      </c>
      <c r="U694" s="13">
        <v>0.0</v>
      </c>
    </row>
    <row r="695" spans="1:21">
      <c r="A695" s="7" t="s">
        <v>955</v>
      </c>
      <c r="B695" s="7" t="s">
        <v>670</v>
      </c>
      <c r="C695" s="7" t="s">
        <v>796</v>
      </c>
      <c r="D695" s="7" t="s">
        <v>42</v>
      </c>
      <c r="E695" s="7">
        <v>151.18</v>
      </c>
      <c r="F695" s="13">
        <v>1023.5</v>
      </c>
      <c r="G695" s="17">
        <f>IF($F$699=0,0,(F695/$F$699)*100)</f>
        <v>0.073448008243228</v>
      </c>
      <c r="H695" s="17">
        <v>0.0</v>
      </c>
      <c r="I695" s="13">
        <v>0.0</v>
      </c>
      <c r="J695" s="17">
        <v>0.0</v>
      </c>
      <c r="K695" s="13">
        <v>0.0</v>
      </c>
      <c r="L695" s="17">
        <v>0.0</v>
      </c>
      <c r="M695" s="13">
        <v>0.0</v>
      </c>
      <c r="N695" s="17">
        <v>0.0</v>
      </c>
      <c r="O695" s="13">
        <v>0.0</v>
      </c>
      <c r="P695" s="17">
        <v>0.0</v>
      </c>
      <c r="Q695" s="13">
        <v>0.0</v>
      </c>
      <c r="R695" s="17">
        <v>0.0</v>
      </c>
      <c r="S695" s="13">
        <v>0.0</v>
      </c>
      <c r="T695" s="17">
        <v>100.0</v>
      </c>
      <c r="U695" s="13">
        <v>1023.5</v>
      </c>
    </row>
    <row r="696" spans="1:21">
      <c r="A696" s="6" t="s">
        <v>956</v>
      </c>
      <c r="B696" s="6" t="s">
        <v>956</v>
      </c>
      <c r="C696" s="6" t="s">
        <v>957</v>
      </c>
      <c r="D696" s="6" t="s">
        <v>27</v>
      </c>
      <c r="E696" s="6" t="s">
        <v>27</v>
      </c>
      <c r="F696" s="12">
        <f>F697</f>
        <v>23707.89</v>
      </c>
      <c r="G696" s="16">
        <f>IF($F$699=0,0,(F696/$F$699)*100)</f>
        <v>1.7013163655589</v>
      </c>
      <c r="H696" s="16" t="s">
        <v>27</v>
      </c>
      <c r="I696" s="12" t="s">
        <v>27</v>
      </c>
      <c r="J696" s="16" t="s">
        <v>27</v>
      </c>
      <c r="K696" s="12" t="s">
        <v>27</v>
      </c>
      <c r="L696" s="16" t="s">
        <v>27</v>
      </c>
      <c r="M696" s="12" t="s">
        <v>27</v>
      </c>
      <c r="N696" s="16" t="s">
        <v>27</v>
      </c>
      <c r="O696" s="12" t="s">
        <v>27</v>
      </c>
      <c r="P696" s="16" t="s">
        <v>27</v>
      </c>
      <c r="Q696" s="12" t="s">
        <v>27</v>
      </c>
      <c r="R696" s="16" t="s">
        <v>27</v>
      </c>
      <c r="S696" s="12" t="s">
        <v>27</v>
      </c>
      <c r="T696" s="16" t="s">
        <v>27</v>
      </c>
      <c r="U696" s="12" t="s">
        <v>27</v>
      </c>
    </row>
    <row r="697" spans="1:21">
      <c r="A697" s="7" t="s">
        <v>958</v>
      </c>
      <c r="B697" s="7" t="s">
        <v>171</v>
      </c>
      <c r="C697" s="7" t="s">
        <v>461</v>
      </c>
      <c r="D697" s="7" t="s">
        <v>100</v>
      </c>
      <c r="E697" s="7">
        <v>243.41</v>
      </c>
      <c r="F697" s="13">
        <v>23707.89</v>
      </c>
      <c r="G697" s="17">
        <f>IF($F$699=0,0,(F697/$F$699)*100)</f>
        <v>1.7013163655589</v>
      </c>
      <c r="H697" s="17">
        <v>0.0</v>
      </c>
      <c r="I697" s="13">
        <v>0.0</v>
      </c>
      <c r="J697" s="17">
        <v>0.0</v>
      </c>
      <c r="K697" s="13">
        <v>0.0</v>
      </c>
      <c r="L697" s="17">
        <v>0.0</v>
      </c>
      <c r="M697" s="13">
        <v>0.0</v>
      </c>
      <c r="N697" s="17">
        <v>35.0</v>
      </c>
      <c r="O697" s="13">
        <v>8297.7615</v>
      </c>
      <c r="P697" s="17">
        <v>65.0</v>
      </c>
      <c r="Q697" s="13">
        <v>15410.1285</v>
      </c>
      <c r="R697" s="17">
        <v>0.0</v>
      </c>
      <c r="S697" s="13">
        <v>0.0</v>
      </c>
      <c r="T697" s="17">
        <v>0.0</v>
      </c>
      <c r="U697" s="13">
        <v>0.0</v>
      </c>
    </row>
    <row r="698" spans="1:21">
      <c r="F698" s="10"/>
      <c r="G698" s="14"/>
      <c r="H698" s="14"/>
      <c r="I698" s="10"/>
      <c r="J698" s="14"/>
      <c r="K698" s="10"/>
      <c r="L698" s="14"/>
      <c r="M698" s="10"/>
      <c r="N698" s="14"/>
      <c r="O698" s="10"/>
      <c r="P698" s="14"/>
      <c r="Q698" s="10"/>
      <c r="R698" s="14"/>
      <c r="S698" s="10"/>
      <c r="T698" s="14"/>
      <c r="U698" s="10"/>
    </row>
    <row r="699" spans="1:21">
      <c r="A699" s="8" t="s">
        <v>973</v>
      </c>
      <c r="B699" s="8"/>
      <c r="C699" s="8"/>
      <c r="D699" s="8"/>
      <c r="E699" s="8"/>
      <c r="F699" s="18">
        <f>SUM(F11,F13,F16,F17,F18,F19,F20,F21,F22,F23,F26,F27,F28,F29,F30,F31,F32,F33,F34,F36,F37,F38,F39,F40,F41,F42,F43,F44,F45,F46,F48,F49,F50,F51,F52,F53,F54,F55,F56,F57,F58,F59,F60,F63,F64,F65,F66,F67,F68,F69,F70,F71,F73,F74,F76,F77,F80,F81,F82,F83,F84,F85,F86,F87,F89,F90,F91,F92,F93,F94,F95,F96,F97,F98,F101,F102,F103,F104,F105,F106,F107,F108,F110,F111,F112,F113,F114,F115,F116,F117,F118,F119,F122,F123,F124,F125,F126,F127,F128,F129,F130,F131,F133,F134,F135,F136,F137,F138,F139,F140,F141,F142,F143,F144,F145,F147,F148,F149,F150,F151,F152,F153,F154,F155,F156,F159,F160,F161,F162,F163,F164,F165,F166,F167,F168,F170,F171,F172,F173,F174,F175,F176,F177,F178,F179,F180,F181,F183,F184,F185,F186,F187,F188,F189,F190,F191,F192,F195,F196,F197,F198,F199,F200,F201,F202,F204,F205,F206,F207,F208,F209,F210,F211,F212,F213,F214,F215,F216,F218,F219,F220,F221,F222,F223,F224,F225,F226,F227,F230,F231,F232,F233,F234,F235,F236,F237,F239,F240,F241,F242,F243,F244,F245,F246,F247,F248,F249,F250,F252,F253,F254,F255,F256,F257,F258,F259,F260,F261,F264,F265,F266,F267,F268,F269,F270,F271,F272,F273,F275,F276,F277,F278,F279,F280,F281,F282,F283,F284,F285,F286,F287,F288,F290,F291,F292,F293,F295,F296,F298,F299,F300,F301,F302,F303,F305,F308,F309,F310,F311,F312,F313,F314,F315,F317,F318,F319,F320,F321,F322,F323,F324,F325,F327,F328,F329,F330,F331,F332,F333,F334,F335,F336,F338,F339,F340,F341,F342,F343,F344,F345,F346,F347,F348,F349,F350,F353,F354,F355,F356,F357,F358,F359,F360,F361,F363,F364,F365,F366,F367,F368,F369,F370,F371,F372,F373,F375,F376,F377,F378,F379,F380,F381,F382,F383,F384,F385,F386,F388,F389,F390,F391,F392,F393,F394,F395,F396,F397,F398,F402,F403,F404,F405,F406,F407,F408,F409,F411,F412,F413,F414,F415,F416,F417,F418,F419,F420,F422,F423,F424,F425,F426,F427,F428,F429,F430,F431,F432,F434,F435,F436,F437,F438,F439,F440,F441,F442,F443,F444,F447,F448,F449,F450,F451,F452,F453,F454,F455,F456,F457,F459,F460,F461,F462,F463,F466,F467,F468,F469,F470,F471,F472,F473,F474,F475,F476,F478,F479,F480,F481,F482,F485,F486,F487,F488,F489,F490,F492,F493,F494,F495,F496,F499,F500,F501,F502,F503,F504,F506,F507,F508,F509,F510,F513,F514,F515,F516,F517,F518,F519,F520,F521,F523,F524,F525,F526,F527,F530,F531,F532,F533,F534,F535,F536,F537,F538,F540,F541,F542,F543,F544,F546,F547,F548,F549,F550,F551,F552,F553,F554,F555,F556,F557,F558,F559,F561,F562,F563,F564,F565,F566,F567,F568,F569,F570,F571,F572,F573,F574,F575,F576,F578,F579,F580,F581,F582,F583,F584,F585,F586,F587,F588,F589,F590,F591,F592,F594,F595,F596,F597,F598,F599,F600,F601,F602,F603,F604,F605,F606,F607,F608,F609,F611,F612,F613,F614,F615,F616,F617,F618,F619,F620,F622,F623,F624,F625,F626,F627,F628,F629,F630,F631,F632,F634,F635,F636,F637,F638,F639,F640,F641,F642,F643,F645,F646,F647,F648,F649,F650,F651,F652,F653,F654,F656,F657,F658,F659,F660,F661,F662,F663,F664,F665,F667,F668,F669,F670,F671,F672,F673,F674,F675,F676,F677,F679,F680,F681,F682,F683,F684,F686,F687,F688,F689,F690,F691,F692,F693,F694,F695,F697)</f>
        <v>1393502.73</v>
      </c>
      <c r="G699" s="23">
        <v>100</v>
      </c>
      <c r="H699" s="23" t="s">
        <v>27</v>
      </c>
      <c r="I699" s="18">
        <f>SUM(I11,I13,I16,I17,I18,I19,I20,I21,I22,I23,I26,I27,I28,I29,I30,I31,I32,I33,I34,I36,I37,I38,I39,I40,I41,I42,I43,I44,I45,I46,I48,I49,I50,I51,I52,I53,I54,I55,I56,I57,I58,I59,I60,I63,I64,I65,I66,I67,I68,I69,I70,I71,I73,I74,I76,I77,I80,I81,I82,I83,I84,I85,I86,I87,I89,I90,I91,I92,I93,I94,I95,I96,I97,I98,I101,I102,I103,I104,I105,I106,I107,I108,I110,I111,I112,I113,I114,I115,I116,I117,I118,I119,I122,I123,I124,I125,I126,I127,I128,I129,I130,I131,I133,I134,I135,I136,I137,I138,I139,I140,I141,I142,I143,I144,I145,I147,I148,I149,I150,I151,I152,I153,I154,I155,I156,I159,I160,I161,I162,I163,I164,I165,I166,I167,I168,I170,I171,I172,I173,I174,I175,I176,I177,I178,I179,I180,I181,I183,I184,I185,I186,I187,I188,I189,I190,I191,I192,I195,I196,I197,I198,I199,I200,I201,I202,I204,I205,I206,I207,I208,I209,I210,I211,I212,I213,I214,I215,I216,I218,I219,I220,I221,I222,I223,I224,I225,I226,I227,I230,I231,I232,I233,I234,I235,I236,I237,I239,I240,I241,I242,I243,I244,I245,I246,I247,I248,I249,I250,I252,I253,I254,I255,I256,I257,I258,I259,I260,I261,I264,I265,I266,I267,I268,I269,I270,I271,I272,I273,I275,I276,I277,I278,I279,I280,I281,I282,I283,I284,I285,I286,I287,I288,I290,I291,I292,I293,I295,I296,I298,I299,I300,I301,I302,I303,I305,I308,I309,I310,I311,I312,I313,I314,I315,I317,I318,I319,I320,I321,I322,I323,I324,I325,I327,I328,I329,I330,I331,I332,I333,I334,I335,I336,I338,I339,I340,I341,I342,I343,I344,I345,I346,I347,I348,I349,I350,I353,I354,I355,I356,I357,I358,I359,I360,I361,I363,I364,I365,I366,I367,I368,I369,I370,I371,I372,I373,I375,I376,I377,I378,I379,I380,I381,I382,I383,I384,I385,I386,I388,I389,I390,I391,I392,I393,I394,I395,I396,I397,I398,I402,I403,I404,I405,I406,I407,I408,I409,I411,I412,I413,I414,I415,I416,I417,I418,I419,I420,I422,I423,I424,I425,I426,I427,I428,I429,I430,I431,I432,I434,I435,I436,I437,I438,I439,I440,I441,I442,I443,I444,I447,I448,I449,I450,I451,I452,I453,I454,I455,I456,I457,I459,I460,I461,I462,I463,I466,I467,I468,I469,I470,I471,I472,I473,I474,I475,I476,I478,I479,I480,I481,I482,I485,I486,I487,I488,I489,I490,I492,I493,I494,I495,I496,I499,I500,I501,I502,I503,I504,I506,I507,I508,I509,I510,I513,I514,I515,I516,I517,I518,I519,I520,I521,I523,I524,I525,I526,I527,I530,I531,I532,I533,I534,I535,I536,I537,I538,I540,I541,I542,I543,I544,I546,I547,I548,I549,I550,I551,I552,I553,I554,I555,I556,I557,I558,I559,I561,I562,I563,I564,I565,I566,I567,I568,I569,I570,I571,I572,I573,I574,I575,I576,I578,I579,I580,I581,I582,I583,I584,I585,I586,I587,I588,I589,I590,I591,I592,I594,I595,I596,I597,I598,I599,I600,I601,I602,I603,I604,I605,I606,I607,I608,I609,I611,I612,I613,I614,I615,I616,I617,I618,I619,I620,I622,I623,I624,I625,I626,I627,I628,I629,I630,I631,I632,I634,I635,I636,I637,I638,I639,I640,I641,I642,I643,I645,I646,I647,I648,I649,I650,I651,I652,I653,I654,I656,I657,I658,I659,I660,I661,I662,I663,I664,I665,I667,I668,I669,I670,I671,I672,I673,I674,I675,I676,I677,I679,I680,I681,I682,I683,I684,I686,I687,I688,I689,I690,I691,I692,I693,I694,I695,I697)</f>
        <v>481096.0666</v>
      </c>
      <c r="J699" s="23" t="s">
        <v>27</v>
      </c>
      <c r="K699" s="18">
        <f>SUM(K11,K13,K16,K17,K18,K19,K20,K21,K22,K23,K26,K27,K28,K29,K30,K31,K32,K33,K34,K36,K37,K38,K39,K40,K41,K42,K43,K44,K45,K46,K48,K49,K50,K51,K52,K53,K54,K55,K56,K57,K58,K59,K60,K63,K64,K65,K66,K67,K68,K69,K70,K71,K73,K74,K76,K77,K80,K81,K82,K83,K84,K85,K86,K87,K89,K90,K91,K92,K93,K94,K95,K96,K97,K98,K101,K102,K103,K104,K105,K106,K107,K108,K110,K111,K112,K113,K114,K115,K116,K117,K118,K119,K122,K123,K124,K125,K126,K127,K128,K129,K130,K131,K133,K134,K135,K136,K137,K138,K139,K140,K141,K142,K143,K144,K145,K147,K148,K149,K150,K151,K152,K153,K154,K155,K156,K159,K160,K161,K162,K163,K164,K165,K166,K167,K168,K170,K171,K172,K173,K174,K175,K176,K177,K178,K179,K180,K181,K183,K184,K185,K186,K187,K188,K189,K190,K191,K192,K195,K196,K197,K198,K199,K200,K201,K202,K204,K205,K206,K207,K208,K209,K210,K211,K212,K213,K214,K215,K216,K218,K219,K220,K221,K222,K223,K224,K225,K226,K227,K230,K231,K232,K233,K234,K235,K236,K237,K239,K240,K241,K242,K243,K244,K245,K246,K247,K248,K249,K250,K252,K253,K254,K255,K256,K257,K258,K259,K260,K261,K264,K265,K266,K267,K268,K269,K270,K271,K272,K273,K275,K276,K277,K278,K279,K280,K281,K282,K283,K284,K285,K286,K287,K288,K290,K291,K292,K293,K295,K296,K298,K299,K300,K301,K302,K303,K305,K308,K309,K310,K311,K312,K313,K314,K315,K317,K318,K319,K320,K321,K322,K323,K324,K325,K327,K328,K329,K330,K331,K332,K333,K334,K335,K336,K338,K339,K340,K341,K342,K343,K344,K345,K346,K347,K348,K349,K350,K353,K354,K355,K356,K357,K358,K359,K360,K361,K363,K364,K365,K366,K367,K368,K369,K370,K371,K372,K373,K375,K376,K377,K378,K379,K380,K381,K382,K383,K384,K385,K386,K388,K389,K390,K391,K392,K393,K394,K395,K396,K397,K398,K402,K403,K404,K405,K406,K407,K408,K409,K411,K412,K413,K414,K415,K416,K417,K418,K419,K420,K422,K423,K424,K425,K426,K427,K428,K429,K430,K431,K432,K434,K435,K436,K437,K438,K439,K440,K441,K442,K443,K444,K447,K448,K449,K450,K451,K452,K453,K454,K455,K456,K457,K459,K460,K461,K462,K463,K466,K467,K468,K469,K470,K471,K472,K473,K474,K475,K476,K478,K479,K480,K481,K482,K485,K486,K487,K488,K489,K490,K492,K493,K494,K495,K496,K499,K500,K501,K502,K503,K504,K506,K507,K508,K509,K510,K513,K514,K515,K516,K517,K518,K519,K520,K521,K523,K524,K525,K526,K527,K530,K531,K532,K533,K534,K535,K536,K537,K538,K540,K541,K542,K543,K544,K546,K547,K548,K549,K550,K551,K552,K553,K554,K555,K556,K557,K558,K559,K561,K562,K563,K564,K565,K566,K567,K568,K569,K570,K571,K572,K573,K574,K575,K576,K578,K579,K580,K581,K582,K583,K584,K585,K586,K587,K588,K589,K590,K591,K592,K594,K595,K596,K597,K598,K599,K600,K601,K602,K603,K604,K605,K606,K607,K608,K609,K611,K612,K613,K614,K615,K616,K617,K618,K619,K620,K622,K623,K624,K625,K626,K627,K628,K629,K630,K631,K632,K634,K635,K636,K637,K638,K639,K640,K641,K642,K643,K645,K646,K647,K648,K649,K650,K651,K652,K653,K654,K656,K657,K658,K659,K660,K661,K662,K663,K664,K665,K667,K668,K669,K670,K671,K672,K673,K674,K675,K676,K677,K679,K680,K681,K682,K683,K684,K686,K687,K688,K689,K690,K691,K692,K693,K694,K695,K697)</f>
        <v>151379.293</v>
      </c>
      <c r="L699" s="23" t="s">
        <v>27</v>
      </c>
      <c r="M699" s="18">
        <f>SUM(M11,M13,M16,M17,M18,M19,M20,M21,M22,M23,M26,M27,M28,M29,M30,M31,M32,M33,M34,M36,M37,M38,M39,M40,M41,M42,M43,M44,M45,M46,M48,M49,M50,M51,M52,M53,M54,M55,M56,M57,M58,M59,M60,M63,M64,M65,M66,M67,M68,M69,M70,M71,M73,M74,M76,M77,M80,M81,M82,M83,M84,M85,M86,M87,M89,M90,M91,M92,M93,M94,M95,M96,M97,M98,M101,M102,M103,M104,M105,M106,M107,M108,M110,M111,M112,M113,M114,M115,M116,M117,M118,M119,M122,M123,M124,M125,M126,M127,M128,M129,M130,M131,M133,M134,M135,M136,M137,M138,M139,M140,M141,M142,M143,M144,M145,M147,M148,M149,M150,M151,M152,M153,M154,M155,M156,M159,M160,M161,M162,M163,M164,M165,M166,M167,M168,M170,M171,M172,M173,M174,M175,M176,M177,M178,M179,M180,M181,M183,M184,M185,M186,M187,M188,M189,M190,M191,M192,M195,M196,M197,M198,M199,M200,M201,M202,M204,M205,M206,M207,M208,M209,M210,M211,M212,M213,M214,M215,M216,M218,M219,M220,M221,M222,M223,M224,M225,M226,M227,M230,M231,M232,M233,M234,M235,M236,M237,M239,M240,M241,M242,M243,M244,M245,M246,M247,M248,M249,M250,M252,M253,M254,M255,M256,M257,M258,M259,M260,M261,M264,M265,M266,M267,M268,M269,M270,M271,M272,M273,M275,M276,M277,M278,M279,M280,M281,M282,M283,M284,M285,M286,M287,M288,M290,M291,M292,M293,M295,M296,M298,M299,M300,M301,M302,M303,M305,M308,M309,M310,M311,M312,M313,M314,M315,M317,M318,M319,M320,M321,M322,M323,M324,M325,M327,M328,M329,M330,M331,M332,M333,M334,M335,M336,M338,M339,M340,M341,M342,M343,M344,M345,M346,M347,M348,M349,M350,M353,M354,M355,M356,M357,M358,M359,M360,M361,M363,M364,M365,M366,M367,M368,M369,M370,M371,M372,M373,M375,M376,M377,M378,M379,M380,M381,M382,M383,M384,M385,M386,M388,M389,M390,M391,M392,M393,M394,M395,M396,M397,M398,M402,M403,M404,M405,M406,M407,M408,M409,M411,M412,M413,M414,M415,M416,M417,M418,M419,M420,M422,M423,M424,M425,M426,M427,M428,M429,M430,M431,M432,M434,M435,M436,M437,M438,M439,M440,M441,M442,M443,M444,M447,M448,M449,M450,M451,M452,M453,M454,M455,M456,M457,M459,M460,M461,M462,M463,M466,M467,M468,M469,M470,M471,M472,M473,M474,M475,M476,M478,M479,M480,M481,M482,M485,M486,M487,M488,M489,M490,M492,M493,M494,M495,M496,M499,M500,M501,M502,M503,M504,M506,M507,M508,M509,M510,M513,M514,M515,M516,M517,M518,M519,M520,M521,M523,M524,M525,M526,M527,M530,M531,M532,M533,M534,M535,M536,M537,M538,M540,M541,M542,M543,M544,M546,M547,M548,M549,M550,M551,M552,M553,M554,M555,M556,M557,M558,M559,M561,M562,M563,M564,M565,M566,M567,M568,M569,M570,M571,M572,M573,M574,M575,M576,M578,M579,M580,M581,M582,M583,M584,M585,M586,M587,M588,M589,M590,M591,M592,M594,M595,M596,M597,M598,M599,M600,M601,M602,M603,M604,M605,M606,M607,M608,M609,M611,M612,M613,M614,M615,M616,M617,M618,M619,M620,M622,M623,M624,M625,M626,M627,M628,M629,M630,M631,M632,M634,M635,M636,M637,M638,M639,M640,M641,M642,M643,M645,M646,M647,M648,M649,M650,M651,M652,M653,M654,M656,M657,M658,M659,M660,M661,M662,M663,M664,M665,M667,M668,M669,M670,M671,M672,M673,M674,M675,M676,M677,M679,M680,M681,M682,M683,M684,M686,M687,M688,M689,M690,M691,M692,M693,M694,M695,M697)</f>
        <v>49414.6136</v>
      </c>
      <c r="N699" s="23" t="s">
        <v>27</v>
      </c>
      <c r="O699" s="18">
        <f>SUM(O11,O13,O16,O17,O18,O19,O20,O21,O22,O23,O26,O27,O28,O29,O30,O31,O32,O33,O34,O36,O37,O38,O39,O40,O41,O42,O43,O44,O45,O46,O48,O49,O50,O51,O52,O53,O54,O55,O56,O57,O58,O59,O60,O63,O64,O65,O66,O67,O68,O69,O70,O71,O73,O74,O76,O77,O80,O81,O82,O83,O84,O85,O86,O87,O89,O90,O91,O92,O93,O94,O95,O96,O97,O98,O101,O102,O103,O104,O105,O106,O107,O108,O110,O111,O112,O113,O114,O115,O116,O117,O118,O119,O122,O123,O124,O125,O126,O127,O128,O129,O130,O131,O133,O134,O135,O136,O137,O138,O139,O140,O141,O142,O143,O144,O145,O147,O148,O149,O150,O151,O152,O153,O154,O155,O156,O159,O160,O161,O162,O163,O164,O165,O166,O167,O168,O170,O171,O172,O173,O174,O175,O176,O177,O178,O179,O180,O181,O183,O184,O185,O186,O187,O188,O189,O190,O191,O192,O195,O196,O197,O198,O199,O200,O201,O202,O204,O205,O206,O207,O208,O209,O210,O211,O212,O213,O214,O215,O216,O218,O219,O220,O221,O222,O223,O224,O225,O226,O227,O230,O231,O232,O233,O234,O235,O236,O237,O239,O240,O241,O242,O243,O244,O245,O246,O247,O248,O249,O250,O252,O253,O254,O255,O256,O257,O258,O259,O260,O261,O264,O265,O266,O267,O268,O269,O270,O271,O272,O273,O275,O276,O277,O278,O279,O280,O281,O282,O283,O284,O285,O286,O287,O288,O290,O291,O292,O293,O295,O296,O298,O299,O300,O301,O302,O303,O305,O308,O309,O310,O311,O312,O313,O314,O315,O317,O318,O319,O320,O321,O322,O323,O324,O325,O327,O328,O329,O330,O331,O332,O333,O334,O335,O336,O338,O339,O340,O341,O342,O343,O344,O345,O346,O347,O348,O349,O350,O353,O354,O355,O356,O357,O358,O359,O360,O361,O363,O364,O365,O366,O367,O368,O369,O370,O371,O372,O373,O375,O376,O377,O378,O379,O380,O381,O382,O383,O384,O385,O386,O388,O389,O390,O391,O392,O393,O394,O395,O396,O397,O398,O402,O403,O404,O405,O406,O407,O408,O409,O411,O412,O413,O414,O415,O416,O417,O418,O419,O420,O422,O423,O424,O425,O426,O427,O428,O429,O430,O431,O432,O434,O435,O436,O437,O438,O439,O440,O441,O442,O443,O444,O447,O448,O449,O450,O451,O452,O453,O454,O455,O456,O457,O459,O460,O461,O462,O463,O466,O467,O468,O469,O470,O471,O472,O473,O474,O475,O476,O478,O479,O480,O481,O482,O485,O486,O487,O488,O489,O490,O492,O493,O494,O495,O496,O499,O500,O501,O502,O503,O504,O506,O507,O508,O509,O510,O513,O514,O515,O516,O517,O518,O519,O520,O521,O523,O524,O525,O526,O527,O530,O531,O532,O533,O534,O535,O536,O537,O538,O540,O541,O542,O543,O544,O546,O547,O548,O549,O550,O551,O552,O553,O554,O555,O556,O557,O558,O559,O561,O562,O563,O564,O565,O566,O567,O568,O569,O570,O571,O572,O573,O574,O575,O576,O578,O579,O580,O581,O582,O583,O584,O585,O586,O587,O588,O589,O590,O591,O592,O594,O595,O596,O597,O598,O599,O600,O601,O602,O603,O604,O605,O606,O607,O608,O609,O611,O612,O613,O614,O615,O616,O617,O618,O619,O620,O622,O623,O624,O625,O626,O627,O628,O629,O630,O631,O632,O634,O635,O636,O637,O638,O639,O640,O641,O642,O643,O645,O646,O647,O648,O649,O650,O651,O652,O653,O654,O656,O657,O658,O659,O660,O661,O662,O663,O664,O665,O667,O668,O669,O670,O671,O672,O673,O674,O675,O676,O677,O679,O680,O681,O682,O683,O684,O686,O687,O688,O689,O690,O691,O692,O693,O694,O695,O697)</f>
        <v>133794.5502</v>
      </c>
      <c r="P699" s="23" t="s">
        <v>27</v>
      </c>
      <c r="Q699" s="18">
        <f>SUM(Q11,Q13,Q16,Q17,Q18,Q19,Q20,Q21,Q22,Q23,Q26,Q27,Q28,Q29,Q30,Q31,Q32,Q33,Q34,Q36,Q37,Q38,Q39,Q40,Q41,Q42,Q43,Q44,Q45,Q46,Q48,Q49,Q50,Q51,Q52,Q53,Q54,Q55,Q56,Q57,Q58,Q59,Q60,Q63,Q64,Q65,Q66,Q67,Q68,Q69,Q70,Q71,Q73,Q74,Q76,Q77,Q80,Q81,Q82,Q83,Q84,Q85,Q86,Q87,Q89,Q90,Q91,Q92,Q93,Q94,Q95,Q96,Q97,Q98,Q101,Q102,Q103,Q104,Q105,Q106,Q107,Q108,Q110,Q111,Q112,Q113,Q114,Q115,Q116,Q117,Q118,Q119,Q122,Q123,Q124,Q125,Q126,Q127,Q128,Q129,Q130,Q131,Q133,Q134,Q135,Q136,Q137,Q138,Q139,Q140,Q141,Q142,Q143,Q144,Q145,Q147,Q148,Q149,Q150,Q151,Q152,Q153,Q154,Q155,Q156,Q159,Q160,Q161,Q162,Q163,Q164,Q165,Q166,Q167,Q168,Q170,Q171,Q172,Q173,Q174,Q175,Q176,Q177,Q178,Q179,Q180,Q181,Q183,Q184,Q185,Q186,Q187,Q188,Q189,Q190,Q191,Q192,Q195,Q196,Q197,Q198,Q199,Q200,Q201,Q202,Q204,Q205,Q206,Q207,Q208,Q209,Q210,Q211,Q212,Q213,Q214,Q215,Q216,Q218,Q219,Q220,Q221,Q222,Q223,Q224,Q225,Q226,Q227,Q230,Q231,Q232,Q233,Q234,Q235,Q236,Q237,Q239,Q240,Q241,Q242,Q243,Q244,Q245,Q246,Q247,Q248,Q249,Q250,Q252,Q253,Q254,Q255,Q256,Q257,Q258,Q259,Q260,Q261,Q264,Q265,Q266,Q267,Q268,Q269,Q270,Q271,Q272,Q273,Q275,Q276,Q277,Q278,Q279,Q280,Q281,Q282,Q283,Q284,Q285,Q286,Q287,Q288,Q290,Q291,Q292,Q293,Q295,Q296,Q298,Q299,Q300,Q301,Q302,Q303,Q305,Q308,Q309,Q310,Q311,Q312,Q313,Q314,Q315,Q317,Q318,Q319,Q320,Q321,Q322,Q323,Q324,Q325,Q327,Q328,Q329,Q330,Q331,Q332,Q333,Q334,Q335,Q336,Q338,Q339,Q340,Q341,Q342,Q343,Q344,Q345,Q346,Q347,Q348,Q349,Q350,Q353,Q354,Q355,Q356,Q357,Q358,Q359,Q360,Q361,Q363,Q364,Q365,Q366,Q367,Q368,Q369,Q370,Q371,Q372,Q373,Q375,Q376,Q377,Q378,Q379,Q380,Q381,Q382,Q383,Q384,Q385,Q386,Q388,Q389,Q390,Q391,Q392,Q393,Q394,Q395,Q396,Q397,Q398,Q402,Q403,Q404,Q405,Q406,Q407,Q408,Q409,Q411,Q412,Q413,Q414,Q415,Q416,Q417,Q418,Q419,Q420,Q422,Q423,Q424,Q425,Q426,Q427,Q428,Q429,Q430,Q431,Q432,Q434,Q435,Q436,Q437,Q438,Q439,Q440,Q441,Q442,Q443,Q444,Q447,Q448,Q449,Q450,Q451,Q452,Q453,Q454,Q455,Q456,Q457,Q459,Q460,Q461,Q462,Q463,Q466,Q467,Q468,Q469,Q470,Q471,Q472,Q473,Q474,Q475,Q476,Q478,Q479,Q480,Q481,Q482,Q485,Q486,Q487,Q488,Q489,Q490,Q492,Q493,Q494,Q495,Q496,Q499,Q500,Q501,Q502,Q503,Q504,Q506,Q507,Q508,Q509,Q510,Q513,Q514,Q515,Q516,Q517,Q518,Q519,Q520,Q521,Q523,Q524,Q525,Q526,Q527,Q530,Q531,Q532,Q533,Q534,Q535,Q536,Q537,Q538,Q540,Q541,Q542,Q543,Q544,Q546,Q547,Q548,Q549,Q550,Q551,Q552,Q553,Q554,Q555,Q556,Q557,Q558,Q559,Q561,Q562,Q563,Q564,Q565,Q566,Q567,Q568,Q569,Q570,Q571,Q572,Q573,Q574,Q575,Q576,Q578,Q579,Q580,Q581,Q582,Q583,Q584,Q585,Q586,Q587,Q588,Q589,Q590,Q591,Q592,Q594,Q595,Q596,Q597,Q598,Q599,Q600,Q601,Q602,Q603,Q604,Q605,Q606,Q607,Q608,Q609,Q611,Q612,Q613,Q614,Q615,Q616,Q617,Q618,Q619,Q620,Q622,Q623,Q624,Q625,Q626,Q627,Q628,Q629,Q630,Q631,Q632,Q634,Q635,Q636,Q637,Q638,Q639,Q640,Q641,Q642,Q643,Q645,Q646,Q647,Q648,Q649,Q650,Q651,Q652,Q653,Q654,Q656,Q657,Q658,Q659,Q660,Q661,Q662,Q663,Q664,Q665,Q667,Q668,Q669,Q670,Q671,Q672,Q673,Q674,Q675,Q676,Q677,Q679,Q680,Q681,Q682,Q683,Q684,Q686,Q687,Q688,Q689,Q690,Q691,Q692,Q693,Q694,Q695,Q697)</f>
        <v>120136.6552</v>
      </c>
      <c r="R699" s="23" t="s">
        <v>27</v>
      </c>
      <c r="S699" s="18">
        <f>SUM(S11,S13,S16,S17,S18,S19,S20,S21,S22,S23,S26,S27,S28,S29,S30,S31,S32,S33,S34,S36,S37,S38,S39,S40,S41,S42,S43,S44,S45,S46,S48,S49,S50,S51,S52,S53,S54,S55,S56,S57,S58,S59,S60,S63,S64,S65,S66,S67,S68,S69,S70,S71,S73,S74,S76,S77,S80,S81,S82,S83,S84,S85,S86,S87,S89,S90,S91,S92,S93,S94,S95,S96,S97,S98,S101,S102,S103,S104,S105,S106,S107,S108,S110,S111,S112,S113,S114,S115,S116,S117,S118,S119,S122,S123,S124,S125,S126,S127,S128,S129,S130,S131,S133,S134,S135,S136,S137,S138,S139,S140,S141,S142,S143,S144,S145,S147,S148,S149,S150,S151,S152,S153,S154,S155,S156,S159,S160,S161,S162,S163,S164,S165,S166,S167,S168,S170,S171,S172,S173,S174,S175,S176,S177,S178,S179,S180,S181,S183,S184,S185,S186,S187,S188,S189,S190,S191,S192,S195,S196,S197,S198,S199,S200,S201,S202,S204,S205,S206,S207,S208,S209,S210,S211,S212,S213,S214,S215,S216,S218,S219,S220,S221,S222,S223,S224,S225,S226,S227,S230,S231,S232,S233,S234,S235,S236,S237,S239,S240,S241,S242,S243,S244,S245,S246,S247,S248,S249,S250,S252,S253,S254,S255,S256,S257,S258,S259,S260,S261,S264,S265,S266,S267,S268,S269,S270,S271,S272,S273,S275,S276,S277,S278,S279,S280,S281,S282,S283,S284,S285,S286,S287,S288,S290,S291,S292,S293,S295,S296,S298,S299,S300,S301,S302,S303,S305,S308,S309,S310,S311,S312,S313,S314,S315,S317,S318,S319,S320,S321,S322,S323,S324,S325,S327,S328,S329,S330,S331,S332,S333,S334,S335,S336,S338,S339,S340,S341,S342,S343,S344,S345,S346,S347,S348,S349,S350,S353,S354,S355,S356,S357,S358,S359,S360,S361,S363,S364,S365,S366,S367,S368,S369,S370,S371,S372,S373,S375,S376,S377,S378,S379,S380,S381,S382,S383,S384,S385,S386,S388,S389,S390,S391,S392,S393,S394,S395,S396,S397,S398,S402,S403,S404,S405,S406,S407,S408,S409,S411,S412,S413,S414,S415,S416,S417,S418,S419,S420,S422,S423,S424,S425,S426,S427,S428,S429,S430,S431,S432,S434,S435,S436,S437,S438,S439,S440,S441,S442,S443,S444,S447,S448,S449,S450,S451,S452,S453,S454,S455,S456,S457,S459,S460,S461,S462,S463,S466,S467,S468,S469,S470,S471,S472,S473,S474,S475,S476,S478,S479,S480,S481,S482,S485,S486,S487,S488,S489,S490,S492,S493,S494,S495,S496,S499,S500,S501,S502,S503,S504,S506,S507,S508,S509,S510,S513,S514,S515,S516,S517,S518,S519,S520,S521,S523,S524,S525,S526,S527,S530,S531,S532,S533,S534,S535,S536,S537,S538,S540,S541,S542,S543,S544,S546,S547,S548,S549,S550,S551,S552,S553,S554,S555,S556,S557,S558,S559,S561,S562,S563,S564,S565,S566,S567,S568,S569,S570,S571,S572,S573,S574,S575,S576,S578,S579,S580,S581,S582,S583,S584,S585,S586,S587,S588,S589,S590,S591,S592,S594,S595,S596,S597,S598,S599,S600,S601,S602,S603,S604,S605,S606,S607,S608,S609,S611,S612,S613,S614,S615,S616,S617,S618,S619,S620,S622,S623,S624,S625,S626,S627,S628,S629,S630,S631,S632,S634,S635,S636,S637,S638,S639,S640,S641,S642,S643,S645,S646,S647,S648,S649,S650,S651,S652,S653,S654,S656,S657,S658,S659,S660,S661,S662,S663,S664,S665,S667,S668,S669,S670,S671,S672,S673,S674,S675,S676,S677,S679,S680,S681,S682,S683,S684,S686,S687,S688,S689,S690,S691,S692,S693,S694,S695,S697)</f>
        <v>212260.5324</v>
      </c>
      <c r="T699" s="23" t="s">
        <v>27</v>
      </c>
      <c r="U699" s="18">
        <f>SUM(U11,U13,U16,U17,U18,U19,U20,U21,U22,U23,U26,U27,U28,U29,U30,U31,U32,U33,U34,U36,U37,U38,U39,U40,U41,U42,U43,U44,U45,U46,U48,U49,U50,U51,U52,U53,U54,U55,U56,U57,U58,U59,U60,U63,U64,U65,U66,U67,U68,U69,U70,U71,U73,U74,U76,U77,U80,U81,U82,U83,U84,U85,U86,U87,U89,U90,U91,U92,U93,U94,U95,U96,U97,U98,U101,U102,U103,U104,U105,U106,U107,U108,U110,U111,U112,U113,U114,U115,U116,U117,U118,U119,U122,U123,U124,U125,U126,U127,U128,U129,U130,U131,U133,U134,U135,U136,U137,U138,U139,U140,U141,U142,U143,U144,U145,U147,U148,U149,U150,U151,U152,U153,U154,U155,U156,U159,U160,U161,U162,U163,U164,U165,U166,U167,U168,U170,U171,U172,U173,U174,U175,U176,U177,U178,U179,U180,U181,U183,U184,U185,U186,U187,U188,U189,U190,U191,U192,U195,U196,U197,U198,U199,U200,U201,U202,U204,U205,U206,U207,U208,U209,U210,U211,U212,U213,U214,U215,U216,U218,U219,U220,U221,U222,U223,U224,U225,U226,U227,U230,U231,U232,U233,U234,U235,U236,U237,U239,U240,U241,U242,U243,U244,U245,U246,U247,U248,U249,U250,U252,U253,U254,U255,U256,U257,U258,U259,U260,U261,U264,U265,U266,U267,U268,U269,U270,U271,U272,U273,U275,U276,U277,U278,U279,U280,U281,U282,U283,U284,U285,U286,U287,U288,U290,U291,U292,U293,U295,U296,U298,U299,U300,U301,U302,U303,U305,U308,U309,U310,U311,U312,U313,U314,U315,U317,U318,U319,U320,U321,U322,U323,U324,U325,U327,U328,U329,U330,U331,U332,U333,U334,U335,U336,U338,U339,U340,U341,U342,U343,U344,U345,U346,U347,U348,U349,U350,U353,U354,U355,U356,U357,U358,U359,U360,U361,U363,U364,U365,U366,U367,U368,U369,U370,U371,U372,U373,U375,U376,U377,U378,U379,U380,U381,U382,U383,U384,U385,U386,U388,U389,U390,U391,U392,U393,U394,U395,U396,U397,U398,U402,U403,U404,U405,U406,U407,U408,U409,U411,U412,U413,U414,U415,U416,U417,U418,U419,U420,U422,U423,U424,U425,U426,U427,U428,U429,U430,U431,U432,U434,U435,U436,U437,U438,U439,U440,U441,U442,U443,U444,U447,U448,U449,U450,U451,U452,U453,U454,U455,U456,U457,U459,U460,U461,U462,U463,U466,U467,U468,U469,U470,U471,U472,U473,U474,U475,U476,U478,U479,U480,U481,U482,U485,U486,U487,U488,U489,U490,U492,U493,U494,U495,U496,U499,U500,U501,U502,U503,U504,U506,U507,U508,U509,U510,U513,U514,U515,U516,U517,U518,U519,U520,U521,U523,U524,U525,U526,U527,U530,U531,U532,U533,U534,U535,U536,U537,U538,U540,U541,U542,U543,U544,U546,U547,U548,U549,U550,U551,U552,U553,U554,U555,U556,U557,U558,U559,U561,U562,U563,U564,U565,U566,U567,U568,U569,U570,U571,U572,U573,U574,U575,U576,U578,U579,U580,U581,U582,U583,U584,U585,U586,U587,U588,U589,U590,U591,U592,U594,U595,U596,U597,U598,U599,U600,U601,U602,U603,U604,U605,U606,U607,U608,U609,U611,U612,U613,U614,U615,U616,U617,U618,U619,U620,U622,U623,U624,U625,U626,U627,U628,U629,U630,U631,U632,U634,U635,U636,U637,U638,U639,U640,U641,U642,U643,U645,U646,U647,U648,U649,U650,U651,U652,U653,U654,U656,U657,U658,U659,U660,U661,U662,U663,U664,U665,U667,U668,U669,U670,U671,U672,U673,U674,U675,U676,U677,U679,U680,U681,U682,U683,U684,U686,U687,U688,U689,U690,U691,U692,U693,U694,U695,U697)</f>
        <v>245421.019</v>
      </c>
    </row>
  </sheetData>
  <mergeCells>
    <mergeCell ref="A1:U1"/>
    <mergeCell ref="A2:U2"/>
    <mergeCell ref="H7:I7"/>
    <mergeCell ref="J7:K7"/>
    <mergeCell ref="L7:M7"/>
    <mergeCell ref="N7:O7"/>
    <mergeCell ref="P7:Q7"/>
    <mergeCell ref="R7:S7"/>
    <mergeCell ref="T7:U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E8" sqref="E8:E98"/>
    </sheetView>
  </sheetViews>
  <sheetFormatPr defaultRowHeight="14.4" outlineLevelRow="0" outlineLevelCol="0"/>
  <cols>
    <col min="1" max="1" width="9.283" bestFit="true" customWidth="true" style="0"/>
    <col min="2" max="2" width="47.131" bestFit="true" customWidth="true" style="0"/>
    <col min="3" max="3" width="50" customWidth="true" style="0"/>
    <col min="4" max="4" width="21.138" bestFit="true" customWidth="true" style="0"/>
    <col min="5" max="5" width="21.138" bestFit="true" customWidth="true" style="0"/>
  </cols>
  <sheetData>
    <row r="1" spans="1:6">
      <c r="A1" s="2" t="s">
        <v>0</v>
      </c>
    </row>
    <row r="2" spans="1:6">
      <c r="A2" s="3" t="s">
        <v>974</v>
      </c>
    </row>
    <row r="4" spans="1:6">
      <c r="A4" s="1" t="s">
        <v>2</v>
      </c>
      <c r="B4" t="s">
        <v>3</v>
      </c>
    </row>
    <row r="5" spans="1:6">
      <c r="A5" s="1" t="s">
        <v>5</v>
      </c>
      <c r="B5" t="s">
        <v>6</v>
      </c>
    </row>
    <row r="7" spans="1:6">
      <c r="A7" s="5" t="s">
        <v>11</v>
      </c>
      <c r="B7" s="5" t="s">
        <v>12</v>
      </c>
      <c r="C7" s="5" t="s">
        <v>975</v>
      </c>
      <c r="D7" s="5" t="s">
        <v>18</v>
      </c>
      <c r="E7" s="5" t="s">
        <v>21</v>
      </c>
      <c r="F7" s="7"/>
    </row>
    <row r="8" spans="1:6">
      <c r="A8" s="24" t="s">
        <v>26</v>
      </c>
      <c r="B8" s="24" t="s">
        <v>26</v>
      </c>
      <c r="C8" s="24" t="s">
        <v>28</v>
      </c>
      <c r="D8" s="28">
        <v>68864.62</v>
      </c>
      <c r="E8" s="28">
        <v>85075.36</v>
      </c>
      <c r="F8" s="24"/>
    </row>
    <row r="9" spans="1:6">
      <c r="A9" s="25" t="s">
        <v>29</v>
      </c>
      <c r="B9" s="25" t="s">
        <v>29</v>
      </c>
      <c r="C9" s="25" t="s">
        <v>30</v>
      </c>
      <c r="D9" s="29">
        <v>66052.72</v>
      </c>
      <c r="E9" s="29">
        <v>81601.53</v>
      </c>
      <c r="F9" s="25"/>
    </row>
    <row r="10" spans="1:6">
      <c r="A10" s="25" t="s">
        <v>36</v>
      </c>
      <c r="B10" s="25" t="s">
        <v>36</v>
      </c>
      <c r="C10" s="25" t="s">
        <v>37</v>
      </c>
      <c r="D10" s="29">
        <v>2811.9</v>
      </c>
      <c r="E10" s="29">
        <v>3473.83</v>
      </c>
      <c r="F10" s="25"/>
    </row>
    <row r="11" spans="1:6">
      <c r="A11" s="24" t="s">
        <v>43</v>
      </c>
      <c r="B11" s="24" t="s">
        <v>43</v>
      </c>
      <c r="C11" s="24" t="s">
        <v>44</v>
      </c>
      <c r="D11" s="28">
        <v>969437.14</v>
      </c>
      <c r="E11" s="28">
        <v>1197643.96</v>
      </c>
      <c r="F11" s="24"/>
    </row>
    <row r="12" spans="1:6">
      <c r="A12" s="25" t="s">
        <v>45</v>
      </c>
      <c r="B12" s="25" t="s">
        <v>45</v>
      </c>
      <c r="C12" s="25" t="s">
        <v>46</v>
      </c>
      <c r="D12" s="29">
        <v>9196.17</v>
      </c>
      <c r="E12" s="29">
        <v>11360.99</v>
      </c>
      <c r="F12" s="25"/>
    </row>
    <row r="13" spans="1:6">
      <c r="A13" s="25" t="s">
        <v>73</v>
      </c>
      <c r="B13" s="25" t="s">
        <v>73</v>
      </c>
      <c r="C13" s="25" t="s">
        <v>74</v>
      </c>
      <c r="D13" s="29">
        <v>19489.87</v>
      </c>
      <c r="E13" s="29">
        <v>24077.9</v>
      </c>
      <c r="F13" s="25"/>
    </row>
    <row r="14" spans="1:6">
      <c r="A14" s="26" t="s">
        <v>75</v>
      </c>
      <c r="B14" s="26" t="s">
        <v>75</v>
      </c>
      <c r="C14" s="26" t="s">
        <v>76</v>
      </c>
      <c r="D14" s="30">
        <v>6572.78</v>
      </c>
      <c r="E14" s="30">
        <v>8120.04</v>
      </c>
      <c r="F14" s="26"/>
    </row>
    <row r="15" spans="1:6">
      <c r="A15" s="26" t="s">
        <v>101</v>
      </c>
      <c r="B15" s="26" t="s">
        <v>101</v>
      </c>
      <c r="C15" s="26" t="s">
        <v>102</v>
      </c>
      <c r="D15" s="30">
        <v>1643.8</v>
      </c>
      <c r="E15" s="30">
        <v>2030.79</v>
      </c>
      <c r="F15" s="26"/>
    </row>
    <row r="16" spans="1:6">
      <c r="A16" s="26" t="s">
        <v>124</v>
      </c>
      <c r="B16" s="26" t="s">
        <v>124</v>
      </c>
      <c r="C16" s="26" t="s">
        <v>125</v>
      </c>
      <c r="D16" s="30">
        <v>11273.29</v>
      </c>
      <c r="E16" s="30">
        <v>13927.07</v>
      </c>
      <c r="F16" s="26"/>
    </row>
    <row r="17" spans="1:6">
      <c r="A17" s="25" t="s">
        <v>143</v>
      </c>
      <c r="B17" s="25" t="s">
        <v>143</v>
      </c>
      <c r="C17" s="25" t="s">
        <v>144</v>
      </c>
      <c r="D17" s="29">
        <v>170125.38</v>
      </c>
      <c r="E17" s="29">
        <v>210172.94</v>
      </c>
      <c r="F17" s="25"/>
    </row>
    <row r="18" spans="1:6">
      <c r="A18" s="26" t="s">
        <v>145</v>
      </c>
      <c r="B18" s="26" t="s">
        <v>145</v>
      </c>
      <c r="C18" s="26" t="s">
        <v>146</v>
      </c>
      <c r="D18" s="30">
        <v>110519.7</v>
      </c>
      <c r="E18" s="30">
        <v>136536.07</v>
      </c>
      <c r="F18" s="26"/>
    </row>
    <row r="19" spans="1:6">
      <c r="A19" s="26" t="s">
        <v>158</v>
      </c>
      <c r="B19" s="26" t="s">
        <v>158</v>
      </c>
      <c r="C19" s="26" t="s">
        <v>159</v>
      </c>
      <c r="D19" s="30">
        <v>24101.99</v>
      </c>
      <c r="E19" s="30">
        <v>29775.61</v>
      </c>
      <c r="F19" s="26"/>
    </row>
    <row r="20" spans="1:6">
      <c r="A20" s="26" t="s">
        <v>168</v>
      </c>
      <c r="B20" s="26"/>
      <c r="C20" s="26" t="s">
        <v>169</v>
      </c>
      <c r="D20" s="30">
        <v>35503.69</v>
      </c>
      <c r="E20" s="30">
        <v>43861.26</v>
      </c>
      <c r="F20" s="26"/>
    </row>
    <row r="21" spans="1:6">
      <c r="A21" s="25" t="s">
        <v>176</v>
      </c>
      <c r="B21" s="25" t="s">
        <v>176</v>
      </c>
      <c r="C21" s="25" t="s">
        <v>177</v>
      </c>
      <c r="D21" s="29">
        <v>3671.92</v>
      </c>
      <c r="E21" s="29">
        <v>4536.35</v>
      </c>
      <c r="F21" s="25"/>
    </row>
    <row r="22" spans="1:6">
      <c r="A22" s="26" t="s">
        <v>178</v>
      </c>
      <c r="B22" s="26" t="s">
        <v>178</v>
      </c>
      <c r="C22" s="26" t="s">
        <v>179</v>
      </c>
      <c r="D22" s="30">
        <v>2636.12</v>
      </c>
      <c r="E22" s="30">
        <v>3256.69</v>
      </c>
      <c r="F22" s="26"/>
    </row>
    <row r="23" spans="1:6">
      <c r="A23" s="26" t="s">
        <v>188</v>
      </c>
      <c r="B23" s="26" t="s">
        <v>188</v>
      </c>
      <c r="C23" s="26" t="s">
        <v>102</v>
      </c>
      <c r="D23" s="30">
        <v>1035.8</v>
      </c>
      <c r="E23" s="30">
        <v>1279.66</v>
      </c>
      <c r="F23" s="26"/>
    </row>
    <row r="24" spans="1:6">
      <c r="A24" s="25" t="s">
        <v>199</v>
      </c>
      <c r="B24" s="25" t="s">
        <v>199</v>
      </c>
      <c r="C24" s="25" t="s">
        <v>200</v>
      </c>
      <c r="D24" s="29">
        <v>3671.92</v>
      </c>
      <c r="E24" s="29">
        <v>4536.35</v>
      </c>
      <c r="F24" s="25"/>
    </row>
    <row r="25" spans="1:6">
      <c r="A25" s="26" t="s">
        <v>201</v>
      </c>
      <c r="B25" s="26" t="s">
        <v>201</v>
      </c>
      <c r="C25" s="26" t="s">
        <v>179</v>
      </c>
      <c r="D25" s="30">
        <v>2636.12</v>
      </c>
      <c r="E25" s="30">
        <v>3256.69</v>
      </c>
      <c r="F25" s="26"/>
    </row>
    <row r="26" spans="1:6">
      <c r="A26" s="26" t="s">
        <v>210</v>
      </c>
      <c r="B26" s="26" t="s">
        <v>210</v>
      </c>
      <c r="C26" s="26" t="s">
        <v>102</v>
      </c>
      <c r="D26" s="30">
        <v>1035.8</v>
      </c>
      <c r="E26" s="30">
        <v>1279.66</v>
      </c>
      <c r="F26" s="26"/>
    </row>
    <row r="27" spans="1:6">
      <c r="A27" s="25" t="s">
        <v>221</v>
      </c>
      <c r="B27" s="25" t="s">
        <v>221</v>
      </c>
      <c r="C27" s="25" t="s">
        <v>222</v>
      </c>
      <c r="D27" s="29">
        <v>25069.25</v>
      </c>
      <c r="E27" s="29">
        <v>30970.69</v>
      </c>
      <c r="F27" s="25"/>
    </row>
    <row r="28" spans="1:6">
      <c r="A28" s="26" t="s">
        <v>223</v>
      </c>
      <c r="B28" s="26" t="s">
        <v>223</v>
      </c>
      <c r="C28" s="26" t="s">
        <v>179</v>
      </c>
      <c r="D28" s="30">
        <v>10269.57</v>
      </c>
      <c r="E28" s="30">
        <v>12687.06</v>
      </c>
      <c r="F28" s="26"/>
    </row>
    <row r="29" spans="1:6">
      <c r="A29" s="26" t="s">
        <v>238</v>
      </c>
      <c r="B29" s="26" t="s">
        <v>238</v>
      </c>
      <c r="C29" s="26" t="s">
        <v>239</v>
      </c>
      <c r="D29" s="30">
        <v>6928.32</v>
      </c>
      <c r="E29" s="30">
        <v>8559.31</v>
      </c>
      <c r="F29" s="26"/>
    </row>
    <row r="30" spans="1:6">
      <c r="A30" s="26" t="s">
        <v>257</v>
      </c>
      <c r="B30" s="26" t="s">
        <v>257</v>
      </c>
      <c r="C30" s="26" t="s">
        <v>258</v>
      </c>
      <c r="D30" s="30">
        <v>7871.36</v>
      </c>
      <c r="E30" s="30">
        <v>9724.32</v>
      </c>
      <c r="F30" s="26"/>
    </row>
    <row r="31" spans="1:6">
      <c r="A31" s="25" t="s">
        <v>289</v>
      </c>
      <c r="B31" s="25" t="s">
        <v>289</v>
      </c>
      <c r="C31" s="25" t="s">
        <v>290</v>
      </c>
      <c r="D31" s="29">
        <v>21699.92</v>
      </c>
      <c r="E31" s="29">
        <v>26808.22</v>
      </c>
      <c r="F31" s="25"/>
    </row>
    <row r="32" spans="1:6">
      <c r="A32" s="26" t="s">
        <v>291</v>
      </c>
      <c r="B32" s="26" t="s">
        <v>291</v>
      </c>
      <c r="C32" s="26" t="s">
        <v>179</v>
      </c>
      <c r="D32" s="30">
        <v>10269.57</v>
      </c>
      <c r="E32" s="30">
        <v>12687.06</v>
      </c>
      <c r="F32" s="26"/>
    </row>
    <row r="33" spans="1:6">
      <c r="A33" s="26" t="s">
        <v>302</v>
      </c>
      <c r="B33" s="26" t="s">
        <v>302</v>
      </c>
      <c r="C33" s="26" t="s">
        <v>239</v>
      </c>
      <c r="D33" s="30">
        <v>3558.99</v>
      </c>
      <c r="E33" s="30">
        <v>4396.84</v>
      </c>
      <c r="F33" s="26"/>
    </row>
    <row r="34" spans="1:6">
      <c r="A34" s="26" t="s">
        <v>315</v>
      </c>
      <c r="B34" s="26" t="s">
        <v>315</v>
      </c>
      <c r="C34" s="26" t="s">
        <v>258</v>
      </c>
      <c r="D34" s="30">
        <v>7871.36</v>
      </c>
      <c r="E34" s="30">
        <v>9724.32</v>
      </c>
      <c r="F34" s="26"/>
    </row>
    <row r="35" spans="1:6">
      <c r="A35" s="25" t="s">
        <v>326</v>
      </c>
      <c r="B35" s="25" t="s">
        <v>326</v>
      </c>
      <c r="C35" s="25" t="s">
        <v>327</v>
      </c>
      <c r="D35" s="29">
        <v>27762.47</v>
      </c>
      <c r="E35" s="29">
        <v>34297.88</v>
      </c>
      <c r="F35" s="25"/>
    </row>
    <row r="36" spans="1:6">
      <c r="A36" s="26" t="s">
        <v>328</v>
      </c>
      <c r="B36" s="26" t="s">
        <v>328</v>
      </c>
      <c r="C36" s="26" t="s">
        <v>179</v>
      </c>
      <c r="D36" s="30">
        <v>8778.61</v>
      </c>
      <c r="E36" s="30">
        <v>10845.12</v>
      </c>
      <c r="F36" s="26"/>
    </row>
    <row r="37" spans="1:6">
      <c r="A37" s="26" t="s">
        <v>337</v>
      </c>
      <c r="B37" s="26" t="s">
        <v>337</v>
      </c>
      <c r="C37" s="26" t="s">
        <v>239</v>
      </c>
      <c r="D37" s="30">
        <v>10393.52</v>
      </c>
      <c r="E37" s="30">
        <v>12840.21</v>
      </c>
      <c r="F37" s="26"/>
    </row>
    <row r="38" spans="1:6">
      <c r="A38" s="26" t="s">
        <v>351</v>
      </c>
      <c r="B38" s="26" t="s">
        <v>351</v>
      </c>
      <c r="C38" s="26" t="s">
        <v>258</v>
      </c>
      <c r="D38" s="30">
        <v>8590.34</v>
      </c>
      <c r="E38" s="30">
        <v>10612.55</v>
      </c>
      <c r="F38" s="26"/>
    </row>
    <row r="39" spans="1:6">
      <c r="A39" s="25" t="s">
        <v>363</v>
      </c>
      <c r="B39" s="25" t="s">
        <v>363</v>
      </c>
      <c r="C39" s="25" t="s">
        <v>364</v>
      </c>
      <c r="D39" s="29">
        <v>21013.59</v>
      </c>
      <c r="E39" s="29">
        <v>25960.32</v>
      </c>
      <c r="F39" s="25"/>
    </row>
    <row r="40" spans="1:6">
      <c r="A40" s="26" t="s">
        <v>365</v>
      </c>
      <c r="B40" s="26" t="s">
        <v>365</v>
      </c>
      <c r="C40" s="26" t="s">
        <v>179</v>
      </c>
      <c r="D40" s="30">
        <v>8778.61</v>
      </c>
      <c r="E40" s="30">
        <v>10845.12</v>
      </c>
      <c r="F40" s="26"/>
    </row>
    <row r="41" spans="1:6">
      <c r="A41" s="26" t="s">
        <v>374</v>
      </c>
      <c r="B41" s="26" t="s">
        <v>374</v>
      </c>
      <c r="C41" s="26" t="s">
        <v>239</v>
      </c>
      <c r="D41" s="30">
        <v>3644.64</v>
      </c>
      <c r="E41" s="30">
        <v>4502.65</v>
      </c>
      <c r="F41" s="26"/>
    </row>
    <row r="42" spans="1:6">
      <c r="A42" s="26" t="s">
        <v>387</v>
      </c>
      <c r="B42" s="26" t="s">
        <v>387</v>
      </c>
      <c r="C42" s="26" t="s">
        <v>258</v>
      </c>
      <c r="D42" s="30">
        <v>8590.34</v>
      </c>
      <c r="E42" s="30">
        <v>10612.55</v>
      </c>
      <c r="F42" s="26"/>
    </row>
    <row r="43" spans="1:6">
      <c r="A43" s="25" t="s">
        <v>398</v>
      </c>
      <c r="B43" s="25" t="s">
        <v>398</v>
      </c>
      <c r="C43" s="25" t="s">
        <v>399</v>
      </c>
      <c r="D43" s="29">
        <v>117519.71</v>
      </c>
      <c r="E43" s="29">
        <v>145183.95</v>
      </c>
      <c r="F43" s="25"/>
    </row>
    <row r="44" spans="1:6">
      <c r="A44" s="26" t="s">
        <v>400</v>
      </c>
      <c r="B44" s="26" t="s">
        <v>400</v>
      </c>
      <c r="C44" s="26" t="s">
        <v>401</v>
      </c>
      <c r="D44" s="30">
        <v>101080.7</v>
      </c>
      <c r="E44" s="30">
        <v>124875.13</v>
      </c>
      <c r="F44" s="26"/>
    </row>
    <row r="45" spans="1:6">
      <c r="A45" s="26" t="s">
        <v>413</v>
      </c>
      <c r="B45" s="26" t="s">
        <v>413</v>
      </c>
      <c r="C45" s="26" t="s">
        <v>414</v>
      </c>
      <c r="D45" s="30">
        <v>16439.01</v>
      </c>
      <c r="E45" s="30">
        <v>20308.82</v>
      </c>
      <c r="F45" s="26"/>
    </row>
    <row r="46" spans="1:6">
      <c r="A46" s="25" t="s">
        <v>435</v>
      </c>
      <c r="B46" s="25" t="s">
        <v>435</v>
      </c>
      <c r="C46" s="25" t="s">
        <v>436</v>
      </c>
      <c r="D46" s="29">
        <v>11290.07</v>
      </c>
      <c r="E46" s="29">
        <v>13947.77</v>
      </c>
      <c r="F46" s="25"/>
    </row>
    <row r="47" spans="1:6">
      <c r="A47" s="25" t="s">
        <v>448</v>
      </c>
      <c r="B47" s="25" t="s">
        <v>448</v>
      </c>
      <c r="C47" s="25" t="s">
        <v>449</v>
      </c>
      <c r="D47" s="29">
        <v>35627.1</v>
      </c>
      <c r="E47" s="29">
        <v>44013.72</v>
      </c>
      <c r="F47" s="25"/>
    </row>
    <row r="48" spans="1:6">
      <c r="A48" s="25" t="s">
        <v>456</v>
      </c>
      <c r="B48" s="25" t="s">
        <v>456</v>
      </c>
      <c r="C48" s="25" t="s">
        <v>457</v>
      </c>
      <c r="D48" s="29">
        <v>146050.13</v>
      </c>
      <c r="E48" s="29">
        <v>180430.35</v>
      </c>
      <c r="F48" s="25"/>
    </row>
    <row r="49" spans="1:6">
      <c r="A49" s="25" t="s">
        <v>469</v>
      </c>
      <c r="B49" s="25" t="s">
        <v>469</v>
      </c>
      <c r="C49" s="25" t="s">
        <v>470</v>
      </c>
      <c r="D49" s="29">
        <v>831.03</v>
      </c>
      <c r="E49" s="29">
        <v>1026.66</v>
      </c>
      <c r="F49" s="25"/>
    </row>
    <row r="50" spans="1:6">
      <c r="A50" s="25" t="s">
        <v>474</v>
      </c>
      <c r="B50" s="25" t="s">
        <v>474</v>
      </c>
      <c r="C50" s="25" t="s">
        <v>475</v>
      </c>
      <c r="D50" s="29">
        <v>26509.61</v>
      </c>
      <c r="E50" s="29">
        <v>32750.05</v>
      </c>
      <c r="F50" s="25"/>
    </row>
    <row r="51" spans="1:6">
      <c r="A51" s="26" t="s">
        <v>476</v>
      </c>
      <c r="B51" s="26" t="s">
        <v>476</v>
      </c>
      <c r="C51" s="26" t="s">
        <v>477</v>
      </c>
      <c r="D51" s="30">
        <v>17915.57</v>
      </c>
      <c r="E51" s="30">
        <v>22132.93</v>
      </c>
      <c r="F51" s="26"/>
    </row>
    <row r="52" spans="1:6">
      <c r="A52" s="26" t="s">
        <v>486</v>
      </c>
      <c r="B52" s="26" t="s">
        <v>486</v>
      </c>
      <c r="C52" s="26" t="s">
        <v>414</v>
      </c>
      <c r="D52" s="30">
        <v>8594.04</v>
      </c>
      <c r="E52" s="30">
        <v>10617.12</v>
      </c>
      <c r="F52" s="26"/>
    </row>
    <row r="53" spans="1:6">
      <c r="A53" s="25" t="s">
        <v>498</v>
      </c>
      <c r="B53" s="25" t="s">
        <v>498</v>
      </c>
      <c r="C53" s="25" t="s">
        <v>499</v>
      </c>
      <c r="D53" s="29">
        <v>104570.66</v>
      </c>
      <c r="E53" s="29">
        <v>129186.63</v>
      </c>
      <c r="F53" s="25"/>
    </row>
    <row r="54" spans="1:6">
      <c r="A54" s="25" t="s">
        <v>525</v>
      </c>
      <c r="B54" s="25" t="s">
        <v>525</v>
      </c>
      <c r="C54" s="25" t="s">
        <v>526</v>
      </c>
      <c r="D54" s="29">
        <v>183919.57</v>
      </c>
      <c r="E54" s="29">
        <v>227214.3</v>
      </c>
      <c r="F54" s="25"/>
    </row>
    <row r="55" spans="1:6">
      <c r="A55" s="25" t="s">
        <v>561</v>
      </c>
      <c r="B55" s="25" t="s">
        <v>73</v>
      </c>
      <c r="C55" s="25" t="s">
        <v>562</v>
      </c>
      <c r="D55" s="29">
        <v>19298.56</v>
      </c>
      <c r="E55" s="29">
        <v>23841.55</v>
      </c>
      <c r="F55" s="25"/>
    </row>
    <row r="56" spans="1:6">
      <c r="A56" s="26" t="s">
        <v>75</v>
      </c>
      <c r="B56" s="26" t="s">
        <v>75</v>
      </c>
      <c r="C56" s="26" t="s">
        <v>76</v>
      </c>
      <c r="D56" s="30">
        <v>6572.78</v>
      </c>
      <c r="E56" s="30">
        <v>8120.04</v>
      </c>
      <c r="F56" s="26"/>
    </row>
    <row r="57" spans="1:6">
      <c r="A57" s="26" t="s">
        <v>101</v>
      </c>
      <c r="B57" s="26" t="s">
        <v>101</v>
      </c>
      <c r="C57" s="26" t="s">
        <v>102</v>
      </c>
      <c r="D57" s="30">
        <v>1643.8</v>
      </c>
      <c r="E57" s="30">
        <v>2030.79</v>
      </c>
      <c r="F57" s="26"/>
    </row>
    <row r="58" spans="1:6">
      <c r="A58" s="26" t="s">
        <v>124</v>
      </c>
      <c r="B58" s="26" t="s">
        <v>124</v>
      </c>
      <c r="C58" s="26" t="s">
        <v>125</v>
      </c>
      <c r="D58" s="30">
        <v>11081.98</v>
      </c>
      <c r="E58" s="30">
        <v>13690.72</v>
      </c>
      <c r="F58" s="26"/>
    </row>
    <row r="59" spans="1:6">
      <c r="A59" s="25" t="s">
        <v>563</v>
      </c>
      <c r="B59" s="25"/>
      <c r="C59" s="25" t="s">
        <v>564</v>
      </c>
      <c r="D59" s="29">
        <v>22120.21</v>
      </c>
      <c r="E59" s="29">
        <v>27327.34</v>
      </c>
      <c r="F59" s="25"/>
    </row>
    <row r="60" spans="1:6">
      <c r="A60" s="24" t="s">
        <v>590</v>
      </c>
      <c r="B60" s="24" t="s">
        <v>590</v>
      </c>
      <c r="C60" s="24" t="s">
        <v>591</v>
      </c>
      <c r="D60" s="28">
        <v>89673.28</v>
      </c>
      <c r="E60" s="28">
        <v>110783.41</v>
      </c>
      <c r="F60" s="24"/>
    </row>
    <row r="61" spans="1:6">
      <c r="A61" s="25" t="s">
        <v>592</v>
      </c>
      <c r="B61" s="25" t="s">
        <v>592</v>
      </c>
      <c r="C61" s="25" t="s">
        <v>593</v>
      </c>
      <c r="D61" s="29">
        <v>3935.03</v>
      </c>
      <c r="E61" s="29">
        <v>4861.42</v>
      </c>
      <c r="F61" s="25"/>
    </row>
    <row r="62" spans="1:6">
      <c r="A62" s="26" t="s">
        <v>594</v>
      </c>
      <c r="B62" s="26" t="s">
        <v>594</v>
      </c>
      <c r="C62" s="26" t="s">
        <v>595</v>
      </c>
      <c r="D62" s="30">
        <v>2079.08</v>
      </c>
      <c r="E62" s="30">
        <v>2568.54</v>
      </c>
      <c r="F62" s="26"/>
    </row>
    <row r="63" spans="1:6">
      <c r="A63" s="26" t="s">
        <v>606</v>
      </c>
      <c r="B63" s="26" t="s">
        <v>606</v>
      </c>
      <c r="C63" s="26" t="s">
        <v>607</v>
      </c>
      <c r="D63" s="30">
        <v>1855.95</v>
      </c>
      <c r="E63" s="30">
        <v>2292.88</v>
      </c>
      <c r="F63" s="26"/>
    </row>
    <row r="64" spans="1:6">
      <c r="A64" s="25" t="s">
        <v>620</v>
      </c>
      <c r="B64" s="25" t="s">
        <v>620</v>
      </c>
      <c r="C64" s="25" t="s">
        <v>621</v>
      </c>
      <c r="D64" s="29">
        <v>6233.57</v>
      </c>
      <c r="E64" s="29">
        <v>7701.0</v>
      </c>
      <c r="F64" s="25"/>
    </row>
    <row r="65" spans="1:6">
      <c r="A65" s="25" t="s">
        <v>642</v>
      </c>
      <c r="B65" s="25" t="s">
        <v>642</v>
      </c>
      <c r="C65" s="25" t="s">
        <v>643</v>
      </c>
      <c r="D65" s="29">
        <v>6233.55</v>
      </c>
      <c r="E65" s="29">
        <v>7700.97</v>
      </c>
      <c r="F65" s="25"/>
    </row>
    <row r="66" spans="1:6">
      <c r="A66" s="25" t="s">
        <v>655</v>
      </c>
      <c r="B66" s="25" t="s">
        <v>655</v>
      </c>
      <c r="C66" s="25" t="s">
        <v>656</v>
      </c>
      <c r="D66" s="29">
        <v>9571.2</v>
      </c>
      <c r="E66" s="29">
        <v>11824.33</v>
      </c>
      <c r="F66" s="25"/>
    </row>
    <row r="67" spans="1:6">
      <c r="A67" s="26" t="s">
        <v>657</v>
      </c>
      <c r="B67" s="26" t="s">
        <v>657</v>
      </c>
      <c r="C67" s="26" t="s">
        <v>414</v>
      </c>
      <c r="D67" s="30">
        <v>7634.82</v>
      </c>
      <c r="E67" s="30">
        <v>9432.1</v>
      </c>
      <c r="F67" s="26"/>
    </row>
    <row r="68" spans="1:6">
      <c r="A68" s="26" t="s">
        <v>675</v>
      </c>
      <c r="B68" s="26" t="s">
        <v>675</v>
      </c>
      <c r="C68" s="26" t="s">
        <v>676</v>
      </c>
      <c r="D68" s="30">
        <v>1936.38</v>
      </c>
      <c r="E68" s="30">
        <v>2392.23</v>
      </c>
      <c r="F68" s="26"/>
    </row>
    <row r="69" spans="1:6">
      <c r="A69" s="25" t="s">
        <v>691</v>
      </c>
      <c r="B69" s="25" t="s">
        <v>691</v>
      </c>
      <c r="C69" s="25" t="s">
        <v>692</v>
      </c>
      <c r="D69" s="29">
        <v>9571.99</v>
      </c>
      <c r="E69" s="29">
        <v>11825.3</v>
      </c>
      <c r="F69" s="25"/>
    </row>
    <row r="70" spans="1:6">
      <c r="A70" s="26" t="s">
        <v>693</v>
      </c>
      <c r="B70" s="26" t="s">
        <v>693</v>
      </c>
      <c r="C70" s="26" t="s">
        <v>414</v>
      </c>
      <c r="D70" s="30">
        <v>7634.82</v>
      </c>
      <c r="E70" s="30">
        <v>9432.1</v>
      </c>
      <c r="F70" s="26"/>
    </row>
    <row r="71" spans="1:6">
      <c r="A71" s="26" t="s">
        <v>705</v>
      </c>
      <c r="B71" s="26" t="s">
        <v>705</v>
      </c>
      <c r="C71" s="26" t="s">
        <v>676</v>
      </c>
      <c r="D71" s="30">
        <v>1937.17</v>
      </c>
      <c r="E71" s="30">
        <v>2393.2</v>
      </c>
      <c r="F71" s="26"/>
    </row>
    <row r="72" spans="1:6">
      <c r="A72" s="25" t="s">
        <v>711</v>
      </c>
      <c r="B72" s="25" t="s">
        <v>711</v>
      </c>
      <c r="C72" s="25" t="s">
        <v>712</v>
      </c>
      <c r="D72" s="29">
        <v>4524.47</v>
      </c>
      <c r="E72" s="29">
        <v>5589.58</v>
      </c>
      <c r="F72" s="25"/>
    </row>
    <row r="73" spans="1:6">
      <c r="A73" s="26" t="s">
        <v>713</v>
      </c>
      <c r="B73" s="26" t="s">
        <v>713</v>
      </c>
      <c r="C73" s="26" t="s">
        <v>414</v>
      </c>
      <c r="D73" s="30">
        <v>2588.09</v>
      </c>
      <c r="E73" s="30">
        <v>3197.35</v>
      </c>
      <c r="F73" s="26"/>
    </row>
    <row r="74" spans="1:6">
      <c r="A74" s="26" t="s">
        <v>720</v>
      </c>
      <c r="B74" s="26" t="s">
        <v>720</v>
      </c>
      <c r="C74" s="26" t="s">
        <v>676</v>
      </c>
      <c r="D74" s="30">
        <v>1936.38</v>
      </c>
      <c r="E74" s="30">
        <v>2392.23</v>
      </c>
      <c r="F74" s="26"/>
    </row>
    <row r="75" spans="1:6">
      <c r="A75" s="25" t="s">
        <v>726</v>
      </c>
      <c r="B75" s="25" t="s">
        <v>726</v>
      </c>
      <c r="C75" s="25" t="s">
        <v>727</v>
      </c>
      <c r="D75" s="29">
        <v>4525.26</v>
      </c>
      <c r="E75" s="29">
        <v>5590.55</v>
      </c>
      <c r="F75" s="25"/>
    </row>
    <row r="76" spans="1:6">
      <c r="A76" s="26" t="s">
        <v>728</v>
      </c>
      <c r="B76" s="26" t="s">
        <v>728</v>
      </c>
      <c r="C76" s="26" t="s">
        <v>414</v>
      </c>
      <c r="D76" s="30">
        <v>2588.09</v>
      </c>
      <c r="E76" s="30">
        <v>3197.35</v>
      </c>
      <c r="F76" s="26"/>
    </row>
    <row r="77" spans="1:6">
      <c r="A77" s="26" t="s">
        <v>735</v>
      </c>
      <c r="B77" s="26" t="s">
        <v>735</v>
      </c>
      <c r="C77" s="26" t="s">
        <v>676</v>
      </c>
      <c r="D77" s="30">
        <v>1937.17</v>
      </c>
      <c r="E77" s="30">
        <v>2393.2</v>
      </c>
      <c r="F77" s="26"/>
    </row>
    <row r="78" spans="1:6">
      <c r="A78" s="25" t="s">
        <v>741</v>
      </c>
      <c r="B78" s="25" t="s">
        <v>741</v>
      </c>
      <c r="C78" s="25" t="s">
        <v>742</v>
      </c>
      <c r="D78" s="29">
        <v>4557.9</v>
      </c>
      <c r="E78" s="29">
        <v>5630.89</v>
      </c>
      <c r="F78" s="25"/>
    </row>
    <row r="79" spans="1:6">
      <c r="A79" s="26" t="s">
        <v>743</v>
      </c>
      <c r="B79" s="26" t="s">
        <v>743</v>
      </c>
      <c r="C79" s="26" t="s">
        <v>414</v>
      </c>
      <c r="D79" s="30">
        <v>2621.52</v>
      </c>
      <c r="E79" s="30">
        <v>3238.66</v>
      </c>
      <c r="F79" s="26"/>
    </row>
    <row r="80" spans="1:6">
      <c r="A80" s="26" t="s">
        <v>755</v>
      </c>
      <c r="B80" s="26" t="s">
        <v>755</v>
      </c>
      <c r="C80" s="26" t="s">
        <v>676</v>
      </c>
      <c r="D80" s="30">
        <v>1936.38</v>
      </c>
      <c r="E80" s="30">
        <v>2392.23</v>
      </c>
      <c r="F80" s="26"/>
    </row>
    <row r="81" spans="1:6">
      <c r="A81" s="25" t="s">
        <v>761</v>
      </c>
      <c r="B81" s="25" t="s">
        <v>761</v>
      </c>
      <c r="C81" s="25" t="s">
        <v>762</v>
      </c>
      <c r="D81" s="29">
        <v>4558.69</v>
      </c>
      <c r="E81" s="29">
        <v>5631.86</v>
      </c>
      <c r="F81" s="25"/>
    </row>
    <row r="82" spans="1:6">
      <c r="A82" s="26" t="s">
        <v>763</v>
      </c>
      <c r="B82" s="26" t="s">
        <v>763</v>
      </c>
      <c r="C82" s="26" t="s">
        <v>414</v>
      </c>
      <c r="D82" s="30">
        <v>2621.52</v>
      </c>
      <c r="E82" s="30">
        <v>3238.66</v>
      </c>
      <c r="F82" s="26"/>
    </row>
    <row r="83" spans="1:6">
      <c r="A83" s="26" t="s">
        <v>773</v>
      </c>
      <c r="B83" s="26" t="s">
        <v>773</v>
      </c>
      <c r="C83" s="26" t="s">
        <v>676</v>
      </c>
      <c r="D83" s="30">
        <v>1937.17</v>
      </c>
      <c r="E83" s="30">
        <v>2393.2</v>
      </c>
      <c r="F83" s="26"/>
    </row>
    <row r="84" spans="1:6">
      <c r="A84" s="25" t="s">
        <v>779</v>
      </c>
      <c r="B84" s="25" t="s">
        <v>779</v>
      </c>
      <c r="C84" s="25" t="s">
        <v>780</v>
      </c>
      <c r="D84" s="29">
        <v>1382.9</v>
      </c>
      <c r="E84" s="29">
        <v>1708.49</v>
      </c>
      <c r="F84" s="25"/>
    </row>
    <row r="85" spans="1:6">
      <c r="A85" s="25" t="s">
        <v>802</v>
      </c>
      <c r="B85" s="25" t="s">
        <v>802</v>
      </c>
      <c r="C85" s="25" t="s">
        <v>803</v>
      </c>
      <c r="D85" s="29">
        <v>1610.47</v>
      </c>
      <c r="E85" s="29">
        <v>1989.64</v>
      </c>
      <c r="F85" s="25"/>
    </row>
    <row r="86" spans="1:6">
      <c r="A86" s="25" t="s">
        <v>824</v>
      </c>
      <c r="B86" s="25" t="s">
        <v>824</v>
      </c>
      <c r="C86" s="25" t="s">
        <v>825</v>
      </c>
      <c r="D86" s="29">
        <v>1623.22</v>
      </c>
      <c r="E86" s="29">
        <v>2005.38</v>
      </c>
      <c r="F86" s="25"/>
    </row>
    <row r="87" spans="1:6">
      <c r="A87" s="25" t="s">
        <v>841</v>
      </c>
      <c r="B87" s="25" t="s">
        <v>841</v>
      </c>
      <c r="C87" s="25" t="s">
        <v>842</v>
      </c>
      <c r="D87" s="29">
        <v>1675.75</v>
      </c>
      <c r="E87" s="29">
        <v>2070.28</v>
      </c>
      <c r="F87" s="25"/>
    </row>
    <row r="88" spans="1:6">
      <c r="A88" s="25" t="s">
        <v>860</v>
      </c>
      <c r="B88" s="25" t="s">
        <v>860</v>
      </c>
      <c r="C88" s="25" t="s">
        <v>861</v>
      </c>
      <c r="D88" s="29">
        <v>961.14</v>
      </c>
      <c r="E88" s="29">
        <v>1187.43</v>
      </c>
      <c r="F88" s="25"/>
    </row>
    <row r="89" spans="1:6">
      <c r="A89" s="25" t="s">
        <v>872</v>
      </c>
      <c r="B89" s="25" t="s">
        <v>872</v>
      </c>
      <c r="C89" s="25" t="s">
        <v>873</v>
      </c>
      <c r="D89" s="29">
        <v>1013.67</v>
      </c>
      <c r="E89" s="29">
        <v>1252.32</v>
      </c>
      <c r="F89" s="25"/>
    </row>
    <row r="90" spans="1:6">
      <c r="A90" s="25" t="s">
        <v>885</v>
      </c>
      <c r="B90" s="25" t="s">
        <v>885</v>
      </c>
      <c r="C90" s="25" t="s">
        <v>886</v>
      </c>
      <c r="D90" s="29">
        <v>973.2</v>
      </c>
      <c r="E90" s="29">
        <v>1202.33</v>
      </c>
      <c r="F90" s="25"/>
    </row>
    <row r="91" spans="1:6">
      <c r="A91" s="25" t="s">
        <v>897</v>
      </c>
      <c r="B91" s="25" t="s">
        <v>897</v>
      </c>
      <c r="C91" s="25" t="s">
        <v>898</v>
      </c>
      <c r="D91" s="29">
        <v>873.88</v>
      </c>
      <c r="E91" s="29">
        <v>1079.62</v>
      </c>
      <c r="F91" s="25"/>
    </row>
    <row r="92" spans="1:6">
      <c r="A92" s="25" t="s">
        <v>909</v>
      </c>
      <c r="B92" s="25" t="s">
        <v>909</v>
      </c>
      <c r="C92" s="25" t="s">
        <v>910</v>
      </c>
      <c r="D92" s="29">
        <v>973.2</v>
      </c>
      <c r="E92" s="29">
        <v>1202.33</v>
      </c>
      <c r="F92" s="25"/>
    </row>
    <row r="93" spans="1:6">
      <c r="A93" s="25" t="s">
        <v>921</v>
      </c>
      <c r="B93" s="25" t="s">
        <v>921</v>
      </c>
      <c r="C93" s="25" t="s">
        <v>922</v>
      </c>
      <c r="D93" s="29">
        <v>1018.59</v>
      </c>
      <c r="E93" s="29">
        <v>1258.4</v>
      </c>
      <c r="F93" s="25"/>
    </row>
    <row r="94" spans="1:6">
      <c r="A94" s="25" t="s">
        <v>934</v>
      </c>
      <c r="B94" s="25" t="s">
        <v>934</v>
      </c>
      <c r="C94" s="25" t="s">
        <v>935</v>
      </c>
      <c r="D94" s="29">
        <v>506.15</v>
      </c>
      <c r="E94" s="29">
        <v>625.32</v>
      </c>
      <c r="F94" s="25"/>
    </row>
    <row r="95" spans="1:6">
      <c r="A95" s="25" t="s">
        <v>944</v>
      </c>
      <c r="B95" s="25" t="s">
        <v>944</v>
      </c>
      <c r="C95" s="25" t="s">
        <v>945</v>
      </c>
      <c r="D95" s="29">
        <v>4159.0</v>
      </c>
      <c r="E95" s="29">
        <v>5138.08</v>
      </c>
      <c r="F95" s="25"/>
    </row>
    <row r="96" spans="1:6">
      <c r="A96" s="25" t="s">
        <v>956</v>
      </c>
      <c r="B96" s="25" t="s">
        <v>956</v>
      </c>
      <c r="C96" s="25" t="s">
        <v>957</v>
      </c>
      <c r="D96" s="29">
        <v>19190.45</v>
      </c>
      <c r="E96" s="29">
        <v>23707.89</v>
      </c>
      <c r="F96" s="25"/>
    </row>
    <row r="97" spans="1:6">
      <c r="D97" s="10"/>
      <c r="E97" s="10"/>
    </row>
    <row r="98" spans="1:6">
      <c r="A98" s="27" t="s">
        <v>976</v>
      </c>
      <c r="B98" s="8"/>
      <c r="C98" s="8"/>
      <c r="D98" s="18">
        <f>SUM(D8,D11,D60)</f>
        <v>1127975.04</v>
      </c>
      <c r="E98" s="18">
        <f>SUM(E8,E11,E60)</f>
        <v>1393502.73</v>
      </c>
      <c r="F98" s="8"/>
    </row>
  </sheetData>
  <mergeCells>
    <mergeCell ref="A1:F1"/>
    <mergeCell ref="A2:F2"/>
    <mergeCell ref="A98:C9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Orçamento</vt:lpstr>
      <vt:lpstr>Cronograma</vt:lpstr>
      <vt:lpstr>Níveis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2026-01-27T14:42:31-03:00</dcterms:created>
  <dcterms:modified xsi:type="dcterms:W3CDTF">2026-01-27T14:42:31-03:00</dcterms:modified>
  <dc:title>Untitled Spreadsheet</dc:title>
  <dc:description/>
  <dc:subject/>
  <cp:keywords/>
  <cp:category/>
</cp:coreProperties>
</file>